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h2IrihB03tWKpaYk6olvjUEdwZryblk8GHUP7We7gMXG8z+W+++6QbKNpVymXLlr9MsQAHLY47ZT5Vw+vDbZSg==" workbookSaltValue="CPjwvOd8y04jhDXB3gZF1A==" workbookSpinCount="100000" lockStructure="1"/>
  <bookViews>
    <workbookView windowWidth="28800" windowHeight="12375" firstSheet="1" activeTab="2"/>
  </bookViews>
  <sheets>
    <sheet name="参数表" sheetId="1" state="hidden" r:id="rId1"/>
    <sheet name="班级产业对应属性表" sheetId="2" r:id="rId2"/>
    <sheet name="申报主表" sheetId="3" r:id="rId3"/>
    <sheet name="课程表" sheetId="12" r:id="rId4"/>
    <sheet name="预算汇总表" sheetId="9" r:id="rId5"/>
    <sheet name="师资费明细表" sheetId="4" r:id="rId6"/>
    <sheet name="场地费明细表" sheetId="5" r:id="rId7"/>
    <sheet name="食宿费明细表" sheetId="6" r:id="rId8"/>
    <sheet name="交通费明细表" sheetId="7" r:id="rId9"/>
    <sheet name="人均硬性开支表" sheetId="8" r:id="rId10"/>
    <sheet name="实践教学耗材预算表" sheetId="11" r:id="rId11"/>
  </sheets>
  <definedNames>
    <definedName name="粮油类">OFFSET(班级产业对应属性表!$A$3,0,0,SUMPRODUCT(--(班级产业对应属性表!#REF!="粮油和重要农产品生产经营主体提升工程（常规）")),1)</definedName>
    <definedName name="新业态类" comment="新产业新业态带头人培育工程（常规）">OFFSET(班级产业对应属性表!$A$3,0,0,SUMPRODUCT(--(班级产业对应属性表!#REF!="新产业新业态带头人培育工程（常规）")),1)</definedName>
    <definedName name="乡风类" comment="文明乡风建设素质素养提升工程（常规）">OFFSET(班级产业对应属性表!$A$3,0,0,SUMPRODUCT(--(班级产业对应属性表!#REF!="文明乡风建设素质素养提升工程（常规）")),1)</definedName>
    <definedName name="专题类" comment="专题任务（专题">OFFSET(班级产业对应属性表!$A$3,0,0,SUMPRODUCT(--(班级产业对应属性表!#REF!="专题任务（专题）")),1)</definedName>
    <definedName name="讲师类" comment="农民讲师（常规）">OFFSET(班级产业对应属性表!$A$3,0,0,SUMPRODUCT(--(班级产业对应属性表!#REF!="农民讲师（常规）")),1)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<sst xmlns="http://schemas.openxmlformats.org/spreadsheetml/2006/main" count="749" uniqueCount="368">
  <si>
    <t>下拉菜单选项、对应赋值和常量参数</t>
  </si>
  <si>
    <t>申报批次：</t>
  </si>
  <si>
    <t>第一批</t>
  </si>
  <si>
    <t>第二批</t>
  </si>
  <si>
    <t>申报层级：</t>
  </si>
  <si>
    <t>省级</t>
  </si>
  <si>
    <t>市州级</t>
  </si>
  <si>
    <t>县区级</t>
  </si>
  <si>
    <t>申报班级工程类型：</t>
  </si>
  <si>
    <t>粮油和重要农产品生产经营主体提升工程（常规</t>
  </si>
  <si>
    <t>新产业新业态带头人培育工程（常规）</t>
  </si>
  <si>
    <t>文明乡风建设素质素养提升工程（常规）</t>
  </si>
  <si>
    <t>专题任务（专题）</t>
  </si>
  <si>
    <t>农民讲师（常规）</t>
  </si>
  <si>
    <t>学员来源范围：</t>
  </si>
  <si>
    <t>1个村或相邻几个村</t>
  </si>
  <si>
    <t>1个乡镇内各村</t>
  </si>
  <si>
    <t>1个县各乡镇</t>
  </si>
  <si>
    <t>1个市州各区县</t>
  </si>
  <si>
    <t>全省各市州</t>
  </si>
  <si>
    <t>理论教学执行地：</t>
  </si>
  <si>
    <t>村级</t>
  </si>
  <si>
    <t>乡镇级</t>
  </si>
  <si>
    <t>县城</t>
  </si>
  <si>
    <t>市（州）本级</t>
  </si>
  <si>
    <t>外市（州）本级（含贵阳）</t>
  </si>
  <si>
    <t>外省县（区）级</t>
  </si>
  <si>
    <t>外省市（州）级含省会</t>
  </si>
  <si>
    <t>实践教学执行地区域：</t>
  </si>
  <si>
    <t>一个乡镇内实训</t>
  </si>
  <si>
    <t>县内各区域实训</t>
  </si>
  <si>
    <t>市州内跨县实训</t>
  </si>
  <si>
    <t>跨市州各区域实训</t>
  </si>
  <si>
    <t>贵阳市本级区域实训（云岩、南明、观山湖、乌当）</t>
  </si>
  <si>
    <t>外省县级实训</t>
  </si>
  <si>
    <t>外省市州级含省会</t>
  </si>
  <si>
    <t>培育机构选择方式：</t>
  </si>
  <si>
    <t>申报前确定（公告、专家评、过组织程序等）</t>
  </si>
  <si>
    <t>申报前确定（线下询价采购）</t>
  </si>
  <si>
    <t>申报后确定（常规招投标）</t>
  </si>
  <si>
    <t>申报后确定（电子超市采购）</t>
  </si>
  <si>
    <t>申报后确定（线下询价采购）</t>
  </si>
  <si>
    <t>住宿房间配置（人/间）：</t>
  </si>
  <si>
    <t>各类型班级对应实训和理论比例：</t>
  </si>
  <si>
    <t>管理</t>
  </si>
  <si>
    <t>技术</t>
  </si>
  <si>
    <t>农机</t>
  </si>
  <si>
    <t>机构费率：</t>
  </si>
  <si>
    <t>机构管理费率</t>
  </si>
  <si>
    <t>机构利润率</t>
  </si>
  <si>
    <t>税费率</t>
  </si>
  <si>
    <t>机构总费率</t>
  </si>
  <si>
    <t>师资费标准：</t>
  </si>
  <si>
    <t>理论老师课时费（学时）：</t>
  </si>
  <si>
    <t>线上课程（班主任执行）-理论</t>
  </si>
  <si>
    <t/>
  </si>
  <si>
    <t>同时只能1人</t>
  </si>
  <si>
    <t>初级（含土专家、无职称老师）-理论</t>
  </si>
  <si>
    <t>中级-理论</t>
  </si>
  <si>
    <t>副高级-理论</t>
  </si>
  <si>
    <t>正高级-理论</t>
  </si>
  <si>
    <t>可同时1人以上</t>
  </si>
  <si>
    <t>实训老师课时费（学时）：</t>
  </si>
  <si>
    <t>初级（含土专家、无职称老师）-实训</t>
  </si>
  <si>
    <t>中级及以上-实训</t>
  </si>
  <si>
    <t>带班老师（班主任）学时：</t>
  </si>
  <si>
    <t>带班老师（班主任）</t>
  </si>
  <si>
    <t>只能1人</t>
  </si>
  <si>
    <t>各级区域对应学员食宿标准：</t>
  </si>
  <si>
    <t>区域</t>
  </si>
  <si>
    <t>住宿费用(人）</t>
  </si>
  <si>
    <t>个人餐费/天</t>
  </si>
  <si>
    <t>实训对应</t>
  </si>
  <si>
    <t>理论对应</t>
  </si>
  <si>
    <t>乡镇驻地</t>
  </si>
  <si>
    <t>县城城区</t>
  </si>
  <si>
    <t>市州本级城区</t>
  </si>
  <si>
    <t>贵阳市城区</t>
  </si>
  <si>
    <t>外省县级</t>
  </si>
  <si>
    <t>各区域对应学员交通标准：</t>
  </si>
  <si>
    <t>大交通（单程标准）</t>
  </si>
  <si>
    <t>实训每人每天交通</t>
  </si>
  <si>
    <t>第一程大交通（通过 理论教学执行地  判定）</t>
  </si>
  <si>
    <t>第二程大交通（通过 实践教学执行地区域 判定）</t>
  </si>
  <si>
    <t>每天小交通 判定同第二程大交通 （通过 实践教学执行地区域 判定）</t>
  </si>
  <si>
    <t>村内或邻村</t>
  </si>
  <si>
    <t>本乡镇范围内</t>
  </si>
  <si>
    <t>本县跨乡镇</t>
  </si>
  <si>
    <t>本市州跨县</t>
  </si>
  <si>
    <t>跨市州（省内）</t>
  </si>
  <si>
    <t>跨省（周边）</t>
  </si>
  <si>
    <t>学员人均一般硬性开支（每人）：</t>
  </si>
  <si>
    <t>书籍</t>
  </si>
  <si>
    <t>结业证及物料</t>
  </si>
  <si>
    <t>保险</t>
  </si>
  <si>
    <t>药品</t>
  </si>
  <si>
    <t>理论教学场地和实训场地费（常规每天）：</t>
  </si>
  <si>
    <t>理论场地_村级</t>
  </si>
  <si>
    <t>理论场地_乡镇级</t>
  </si>
  <si>
    <t>理论场地_县级</t>
  </si>
  <si>
    <t>理论场地_市州级</t>
  </si>
  <si>
    <t>理论场地_外省县级</t>
  </si>
  <si>
    <t>理论场地_外省市州级</t>
  </si>
  <si>
    <t>实训场地_省内</t>
  </si>
  <si>
    <t>实训场地_省外</t>
  </si>
  <si>
    <t>师资交通（每人，每天按2个老师算）：</t>
  </si>
  <si>
    <t>人数</t>
  </si>
  <si>
    <t>课程形式</t>
  </si>
  <si>
    <t>课堂教学（线下)</t>
  </si>
  <si>
    <t>实践教学</t>
  </si>
  <si>
    <t>观摩教学</t>
  </si>
  <si>
    <t>课堂教学（线上）</t>
  </si>
  <si>
    <t>理论场地费映射表</t>
  </si>
  <si>
    <t>理论教学执行地</t>
  </si>
  <si>
    <t>理论场地费标准</t>
  </si>
  <si>
    <t>实训场地费映射表</t>
  </si>
  <si>
    <t>实践教学执行地区域</t>
  </si>
  <si>
    <t>实训场地费标准</t>
  </si>
  <si>
    <t>班级产业对应属性表</t>
  </si>
  <si>
    <t>班级产业具体细类</t>
  </si>
  <si>
    <t>班级类型</t>
  </si>
  <si>
    <t>资金系数</t>
  </si>
  <si>
    <t>对应申报班级工程类型</t>
  </si>
  <si>
    <t>水稻</t>
  </si>
  <si>
    <t>粮油和重要农产品生产经营主体提升工程（常规）</t>
  </si>
  <si>
    <t>玉米</t>
  </si>
  <si>
    <t>小麦</t>
  </si>
  <si>
    <t>大豆</t>
  </si>
  <si>
    <t>其他粮食作物</t>
  </si>
  <si>
    <t>油菜</t>
  </si>
  <si>
    <t>花生</t>
  </si>
  <si>
    <t>其他油料作物</t>
  </si>
  <si>
    <t>棉花</t>
  </si>
  <si>
    <t>甘蔗</t>
  </si>
  <si>
    <t>其他糖料作物</t>
  </si>
  <si>
    <t>蔬菜</t>
  </si>
  <si>
    <t>水果</t>
  </si>
  <si>
    <t>茶叶</t>
  </si>
  <si>
    <t>花卉</t>
  </si>
  <si>
    <t>烟草</t>
  </si>
  <si>
    <t>中药材</t>
  </si>
  <si>
    <t>食用菌</t>
  </si>
  <si>
    <t>其他园艺作物</t>
  </si>
  <si>
    <t>麻类</t>
  </si>
  <si>
    <t>蚕桑</t>
  </si>
  <si>
    <t>其他作物</t>
  </si>
  <si>
    <t>肉牛</t>
  </si>
  <si>
    <t>奶牛</t>
  </si>
  <si>
    <t>生猪</t>
  </si>
  <si>
    <t>其他家畜</t>
  </si>
  <si>
    <t>鸡</t>
  </si>
  <si>
    <t>鸭</t>
  </si>
  <si>
    <t>鹅</t>
  </si>
  <si>
    <t>其他家禽</t>
  </si>
  <si>
    <t>蜜蜂</t>
  </si>
  <si>
    <t>其他特种动物</t>
  </si>
  <si>
    <t>淡水池塘养鱼</t>
  </si>
  <si>
    <t>淡水池塘养虾</t>
  </si>
  <si>
    <t>淡水池塘养蟹</t>
  </si>
  <si>
    <t>其他淡水养殖动物</t>
  </si>
  <si>
    <t>工厂化养殖</t>
  </si>
  <si>
    <t>生态农业</t>
  </si>
  <si>
    <t>循环农业</t>
  </si>
  <si>
    <t>常规农用无人机驾驶航空器</t>
  </si>
  <si>
    <t>智慧农业</t>
  </si>
  <si>
    <t>休闲农业</t>
  </si>
  <si>
    <t>乡村新型服务业</t>
  </si>
  <si>
    <t>数字化技能应用</t>
  </si>
  <si>
    <t>其他</t>
  </si>
  <si>
    <t>乡村文化能人（含体育）</t>
  </si>
  <si>
    <t>乡村工匠</t>
  </si>
  <si>
    <t>农文旅融合</t>
  </si>
  <si>
    <t>乡村建设</t>
  </si>
  <si>
    <t>乡村治理</t>
  </si>
  <si>
    <t>农机（专题）</t>
  </si>
  <si>
    <t>常规农用无人机驾驶航空器（专题）</t>
  </si>
  <si>
    <t>数字化技能应用（专题）</t>
  </si>
  <si>
    <t>乡土文化能人培训专题班（专题）</t>
  </si>
  <si>
    <t>农民讲师</t>
  </si>
  <si>
    <t>2026年高素质项目申报表</t>
  </si>
  <si>
    <t>必填（下拉）</t>
  </si>
  <si>
    <t>必填</t>
  </si>
  <si>
    <t>选填</t>
  </si>
  <si>
    <t>根据预算生成</t>
  </si>
  <si>
    <t>序号</t>
  </si>
  <si>
    <t>申报层级</t>
  </si>
  <si>
    <t>申报批次</t>
  </si>
  <si>
    <t>申报班级工程类型</t>
  </si>
  <si>
    <t>班级名称</t>
  </si>
  <si>
    <t>申报班级人数</t>
  </si>
  <si>
    <t>班级申请原因（项目可行性）</t>
  </si>
  <si>
    <t>培育机构选择方式</t>
  </si>
  <si>
    <t>申报机构</t>
  </si>
  <si>
    <t>负责人</t>
  </si>
  <si>
    <t>负责人电话</t>
  </si>
  <si>
    <t>对应层级农业农村部门</t>
  </si>
  <si>
    <t>管理部门联系人</t>
  </si>
  <si>
    <t>联系人电话</t>
  </si>
  <si>
    <t>资金支付保障措施及承诺</t>
  </si>
  <si>
    <t>拟完成具体时间</t>
  </si>
  <si>
    <t>遴选学员范围</t>
  </si>
  <si>
    <t>具体区域名称</t>
  </si>
  <si>
    <t>班级需求摸底情况</t>
  </si>
  <si>
    <t>学员遴选方法和保障措施</t>
  </si>
  <si>
    <t>学员学历情况</t>
  </si>
  <si>
    <t>学员年龄情况</t>
  </si>
  <si>
    <t>理论天数</t>
  </si>
  <si>
    <t>理论教学具体地址</t>
  </si>
  <si>
    <t>实训天数</t>
  </si>
  <si>
    <t>师资</t>
  </si>
  <si>
    <t>学员跟踪服务方案</t>
  </si>
  <si>
    <t>班级预期成果</t>
  </si>
  <si>
    <t>备注</t>
  </si>
  <si>
    <t>班级申报资金</t>
  </si>
  <si>
    <t>课 程 表</t>
  </si>
  <si>
    <t>班级
序号</t>
  </si>
  <si>
    <t>班级：</t>
  </si>
  <si>
    <t>带班老师姓名：</t>
  </si>
  <si>
    <t>师资1（必）</t>
  </si>
  <si>
    <t>师资2（选）</t>
  </si>
  <si>
    <t>师资3（选）</t>
  </si>
  <si>
    <t>师资4（选）</t>
  </si>
  <si>
    <t>师资5（选）</t>
  </si>
  <si>
    <t>日期</t>
  </si>
  <si>
    <t>时段</t>
  </si>
  <si>
    <t>课程名称</t>
  </si>
  <si>
    <t>类别（下拉）</t>
  </si>
  <si>
    <t>课程方向（主要内容）</t>
  </si>
  <si>
    <t>课程形式（下拉）</t>
  </si>
  <si>
    <t>实践教学|观摩交流场所名称（录入申报系统时搜索和选择对应编号）</t>
  </si>
  <si>
    <t>学时数</t>
  </si>
  <si>
    <t>姓名</t>
  </si>
  <si>
    <t>级别</t>
  </si>
  <si>
    <t>备  注</t>
  </si>
  <si>
    <t>第1天</t>
  </si>
  <si>
    <t>上午</t>
  </si>
  <si>
    <t>开班第一课</t>
  </si>
  <si>
    <t>综合素养课</t>
  </si>
  <si>
    <t>介绍大致课程内容</t>
  </si>
  <si>
    <t>王小验</t>
  </si>
  <si>
    <t>下午</t>
  </si>
  <si>
    <t>晚上</t>
  </si>
  <si>
    <t>第2天</t>
  </si>
  <si>
    <t>第3天</t>
  </si>
  <si>
    <t>第4天</t>
  </si>
  <si>
    <t>第5天</t>
  </si>
  <si>
    <t>第6天</t>
  </si>
  <si>
    <t>第7天</t>
  </si>
  <si>
    <t>第8天</t>
  </si>
  <si>
    <t>第9天</t>
  </si>
  <si>
    <t>第10天</t>
  </si>
  <si>
    <t>第11天</t>
  </si>
  <si>
    <t>第12天</t>
  </si>
  <si>
    <t>第13天</t>
  </si>
  <si>
    <t>第14天</t>
  </si>
  <si>
    <t>第15天</t>
  </si>
  <si>
    <t>第16天</t>
  </si>
  <si>
    <t>第17天</t>
  </si>
  <si>
    <t>第18天</t>
  </si>
  <si>
    <t>第19天</t>
  </si>
  <si>
    <t>第20天</t>
  </si>
  <si>
    <t>第21天</t>
  </si>
  <si>
    <t>第22天</t>
  </si>
  <si>
    <t>第23天</t>
  </si>
  <si>
    <t>第24天</t>
  </si>
  <si>
    <t>第25天</t>
  </si>
  <si>
    <t>第26天</t>
  </si>
  <si>
    <t>第27天</t>
  </si>
  <si>
    <t>第28天</t>
  </si>
  <si>
    <t>第29天</t>
  </si>
  <si>
    <t>第30天</t>
  </si>
  <si>
    <t>线上课程</t>
  </si>
  <si>
    <t>（线上课程平台名称）</t>
  </si>
  <si>
    <t>线上课程（班主任执行）</t>
  </si>
  <si>
    <t>（备注）</t>
  </si>
  <si>
    <t>班级课时数</t>
  </si>
  <si>
    <t>（线上课时不计入）</t>
  </si>
  <si>
    <t>预算汇总表</t>
  </si>
  <si>
    <t>师资费</t>
  </si>
  <si>
    <t>场地费</t>
  </si>
  <si>
    <t>食宿费</t>
  </si>
  <si>
    <t>交通费</t>
  </si>
  <si>
    <t>硬性开支</t>
  </si>
  <si>
    <t>实训耗材</t>
  </si>
  <si>
    <t>总预算额</t>
  </si>
  <si>
    <t>师资费明细表</t>
  </si>
  <si>
    <t>班级序号</t>
  </si>
  <si>
    <t>师资类型</t>
  </si>
  <si>
    <t>师资级别</t>
  </si>
  <si>
    <t>限额标准（元）</t>
  </si>
  <si>
    <t>填报标准（元）</t>
  </si>
  <si>
    <t>累计学时</t>
  </si>
  <si>
    <t>理论师资</t>
  </si>
  <si>
    <t>实训师资</t>
  </si>
  <si>
    <t>带班老师</t>
  </si>
  <si>
    <t>合        计</t>
  </si>
  <si>
    <t>场地费明细表（天）</t>
  </si>
  <si>
    <t>理论场地费限额</t>
  </si>
  <si>
    <t>理论场地费填报</t>
  </si>
  <si>
    <t>实训场地费限额</t>
  </si>
  <si>
    <t>实训场地费填报</t>
  </si>
  <si>
    <t>场地费填报合计</t>
  </si>
  <si>
    <t>食宿费明细表</t>
  </si>
  <si>
    <t>理论阶段</t>
  </si>
  <si>
    <t>实训阶段</t>
  </si>
  <si>
    <t>班级人数</t>
  </si>
  <si>
    <t>住宿费限额标准</t>
  </si>
  <si>
    <t>住宿费预算（每人）</t>
  </si>
  <si>
    <t>餐费限额标准</t>
  </si>
  <si>
    <t>餐费预算（每人）</t>
  </si>
  <si>
    <t>理论阶段食宿</t>
  </si>
  <si>
    <t>实训阶段食宿</t>
  </si>
  <si>
    <t>食宿费填报合计</t>
  </si>
  <si>
    <t>每天加2个房间和4个老师的餐食费用，直接计入各阶段食宿总数。</t>
  </si>
  <si>
    <t>交通费明细表</t>
  </si>
  <si>
    <t>学员</t>
  </si>
  <si>
    <t>大交通第一程限额标准</t>
  </si>
  <si>
    <t>大交通第一程预算</t>
  </si>
  <si>
    <t>大交通第二程限额标准</t>
  </si>
  <si>
    <t>大交通第二程预算</t>
  </si>
  <si>
    <t>实训交通限额标准</t>
  </si>
  <si>
    <t>实训交通预算标准</t>
  </si>
  <si>
    <t>师资每天交通限额</t>
  </si>
  <si>
    <t>师资每天交通预算</t>
  </si>
  <si>
    <t>不相邻外省大交通补充（人）</t>
  </si>
  <si>
    <t>交通费填报合计</t>
  </si>
  <si>
    <t>师资交通测算限额：每天2人，每人300</t>
  </si>
  <si>
    <t>人均硬性开支表</t>
  </si>
  <si>
    <t>书籍费限额</t>
  </si>
  <si>
    <t>书籍费填报</t>
  </si>
  <si>
    <t>结业证物料限额</t>
  </si>
  <si>
    <t>结业证物料填报</t>
  </si>
  <si>
    <t>保险费限额</t>
  </si>
  <si>
    <t>保险费填报</t>
  </si>
  <si>
    <t>药品费限额</t>
  </si>
  <si>
    <t>药品费填报</t>
  </si>
  <si>
    <t>硬性开支填报合计</t>
  </si>
  <si>
    <t>实践教学耗材预算表（加入部分附加费用）</t>
  </si>
  <si>
    <r>
      <rPr>
        <b/>
        <sz val="8"/>
        <color theme="1"/>
        <rFont val="Microsoft YaHei"/>
        <charset val="134"/>
      </rPr>
      <t>说明：</t>
    </r>
    <r>
      <rPr>
        <sz val="8"/>
        <color theme="1"/>
        <rFont val="Microsoft YaHei"/>
        <charset val="134"/>
      </rPr>
      <t>第一类是一次性耗材（如种子、基质、手套、机器油料等）；第二类是不易耗品耗材（如剪刀、小铲、喷雾器等，按单次损耗计入）；第三类是实训教学器材租赁（如农机、无人机、检测仪器等较大较贵重产品）；耗材原则上由实训基地提供，机构在实训基地采购和租赁，不足时外采。</t>
    </r>
  </si>
  <si>
    <t>预算人：</t>
  </si>
  <si>
    <t>联系电话：</t>
  </si>
  <si>
    <t>大  类</t>
  </si>
  <si>
    <t>细 类</t>
  </si>
  <si>
    <t>耗材名称</t>
  </si>
  <si>
    <t>规格/安全要求</t>
  </si>
  <si>
    <t>单位</t>
  </si>
  <si>
    <t>数量</t>
  </si>
  <si>
    <t>单价(元)</t>
  </si>
  <si>
    <t>小计(元)</t>
  </si>
  <si>
    <t>预算依据</t>
  </si>
  <si>
    <t>一次性耗材1</t>
  </si>
  <si>
    <t>种子种苗（举例）</t>
  </si>
  <si>
    <t>番茄/生菜种子</t>
  </si>
  <si>
    <t>非转基因、教学专用包装</t>
  </si>
  <si>
    <t>包</t>
  </si>
  <si>
    <t>一次性耗材2</t>
  </si>
  <si>
    <t>一次性耗材3</t>
  </si>
  <si>
    <t>不易耗品（单次成本法）1</t>
  </si>
  <si>
    <t>不易耗品（单次成本法）2</t>
  </si>
  <si>
    <t>不易耗品（单次成本法）3</t>
  </si>
  <si>
    <t>实训教学器材（租赁）1</t>
  </si>
  <si>
    <t>实训教学器材（租赁）2</t>
  </si>
  <si>
    <t>实训教学器材（租赁）3</t>
  </si>
  <si>
    <t>省外部分大型场地及特殊场地附加费用1</t>
  </si>
  <si>
    <t>（基地名称）</t>
  </si>
  <si>
    <t>（详细理由陈述）</t>
  </si>
  <si>
    <t>省外部分大型场地及特殊场地附加费用2</t>
  </si>
  <si>
    <t>预算总计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</si>
</sst>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1"/>
      <color theme="1"/>
      <name val="宋体"/>
      <charset val="134"/>
      <scheme val="minor"/>
    </font>
    <font>
      <b/>
      <sz val="14"/>
      <color rgb="FFFFFFFF"/>
      <name val="宋体"/>
      <charset val="134"/>
      <scheme val="minor"/>
    </font>
    <font>
      <b/>
      <sz val="8"/>
      <color theme="1"/>
      <name val="Microsoft YaHei"/>
      <charset val="134"/>
    </font>
    <font>
      <sz val="8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name val="宋体"/>
      <charset val="134"/>
      <scheme val="minor"/>
    </font>
    <font>
      <sz val="10"/>
      <color rgb="FF333333"/>
      <name val="Microsoft YaHei"/>
      <charset val="134"/>
    </font>
    <font>
      <b/>
      <sz val="10"/>
      <color rgb="FF333333"/>
      <name val="Microsoft YaHei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7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rgb="FFFFFFFF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4"/>
      <color theme="1"/>
      <name val="方正公文小标宋"/>
      <charset val="134"/>
    </font>
    <font>
      <b/>
      <sz val="9"/>
      <color rgb="FFFF0000"/>
      <name val="宋体"/>
      <charset val="134"/>
      <scheme val="minor"/>
    </font>
    <font>
      <sz val="9"/>
      <color rgb="FF0000F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D9E2F3"/>
        <bgColor rgb="FFD9E2F3"/>
      </patternFill>
    </fill>
    <fill>
      <patternFill patternType="solid">
        <fgColor rgb="FFFFFFCC"/>
        <bgColor rgb="FFFFFFCC"/>
      </patternFill>
    </fill>
    <fill>
      <patternFill patternType="solid">
        <fgColor rgb="FFE0E0E0"/>
        <bgColor rgb="FFE0E0E0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9" borderId="19" applyNumberFormat="0" applyAlignment="0" applyProtection="0">
      <alignment vertical="center"/>
    </xf>
    <xf numFmtId="0" fontId="29" fillId="10" borderId="20" applyNumberFormat="0" applyAlignment="0" applyProtection="0">
      <alignment vertical="center"/>
    </xf>
    <xf numFmtId="0" fontId="30" fillId="10" borderId="19" applyNumberFormat="0" applyAlignment="0" applyProtection="0">
      <alignment vertical="center"/>
    </xf>
    <xf numFmtId="0" fontId="31" fillId="11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</cellStyleXfs>
  <cellXfs count="119">
    <xf numFmtId="0" fontId="0" fillId="0" borderId="0" xfId="0"/>
    <xf numFmtId="0" fontId="0" fillId="0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 applyProtection="1">
      <alignment vertical="center" wrapText="1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6" borderId="1" xfId="0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10" fillId="3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0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 applyProtection="1">
      <alignment horizontal="center" vertical="center" wrapText="1"/>
      <protection hidden="1"/>
    </xf>
    <xf numFmtId="0" fontId="0" fillId="6" borderId="1" xfId="0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ont="1" applyFill="1" applyBorder="1" applyAlignment="1" applyProtection="1">
      <alignment horizontal="center" vertical="center"/>
      <protection hidden="1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0" fontId="10" fillId="3" borderId="1" xfId="0" applyFont="1" applyFill="1" applyBorder="1"/>
    <xf numFmtId="0" fontId="0" fillId="5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3" fillId="0" borderId="0" xfId="0" applyNumberFormat="1" applyFont="1" applyFill="1" applyAlignment="1">
      <alignment wrapText="1"/>
    </xf>
    <xf numFmtId="0" fontId="0" fillId="0" borderId="0" xfId="0" applyFont="1" applyFill="1" applyAlignment="1">
      <alignment wrapText="1"/>
    </xf>
    <xf numFmtId="0" fontId="13" fillId="0" borderId="0" xfId="0" applyNumberFormat="1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vertical="center" wrapText="1"/>
    </xf>
    <xf numFmtId="0" fontId="17" fillId="0" borderId="1" xfId="0" applyNumberFormat="1" applyFont="1" applyFill="1" applyBorder="1" applyAlignment="1">
      <alignment vertical="center" wrapText="1"/>
    </xf>
    <xf numFmtId="0" fontId="17" fillId="0" borderId="1" xfId="0" applyNumberFormat="1" applyFont="1" applyFill="1" applyBorder="1" applyAlignment="1" applyProtection="1">
      <alignment vertical="center" wrapText="1"/>
      <protection locked="0"/>
    </xf>
    <xf numFmtId="0" fontId="17" fillId="0" borderId="1" xfId="0" applyNumberFormat="1" applyFont="1" applyFill="1" applyBorder="1" applyAlignment="1" applyProtection="1">
      <alignment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0" fontId="8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8" borderId="1" xfId="0" applyNumberFormat="1" applyFont="1" applyFill="1" applyBorder="1" applyAlignment="1" applyProtection="1">
      <alignment vertical="center" wrapText="1"/>
      <protection locked="0"/>
    </xf>
    <xf numFmtId="0" fontId="9" fillId="8" borderId="1" xfId="0" applyNumberFormat="1" applyFont="1" applyFill="1" applyBorder="1" applyAlignment="1" applyProtection="1">
      <alignment vertical="center" wrapText="1"/>
      <protection locked="0"/>
    </xf>
    <xf numFmtId="0" fontId="13" fillId="8" borderId="1" xfId="0" applyNumberFormat="1" applyFont="1" applyFill="1" applyBorder="1" applyAlignment="1" applyProtection="1">
      <alignment vertical="center" wrapText="1"/>
      <protection locked="0"/>
    </xf>
    <xf numFmtId="0" fontId="13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8" borderId="0" xfId="0" applyNumberFormat="1" applyFont="1" applyFill="1" applyAlignment="1" applyProtection="1">
      <alignment wrapText="1"/>
      <protection locked="0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 applyProtection="1">
      <alignment wrapText="1"/>
      <protection locked="0"/>
    </xf>
    <xf numFmtId="0" fontId="13" fillId="0" borderId="10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 applyProtection="1">
      <alignment horizontal="center" vertical="center"/>
      <protection locked="0"/>
    </xf>
    <xf numFmtId="0" fontId="13" fillId="0" borderId="3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8" borderId="6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8" borderId="11" xfId="0" applyNumberFormat="1" applyFont="1" applyFill="1" applyBorder="1" applyAlignment="1" applyProtection="1">
      <alignment horizontal="center" vertical="center" wrapText="1"/>
      <protection locked="0"/>
    </xf>
    <xf numFmtId="0" fontId="13" fillId="8" borderId="12" xfId="0" applyNumberFormat="1" applyFont="1" applyFill="1" applyBorder="1" applyAlignment="1" applyProtection="1">
      <alignment horizontal="center" vertical="center" wrapText="1"/>
      <protection locked="0"/>
    </xf>
    <xf numFmtId="0" fontId="13" fillId="8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8" borderId="7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3" xfId="0" applyNumberFormat="1" applyFont="1" applyFill="1" applyBorder="1" applyAlignment="1">
      <alignment horizontal="center" vertical="center" wrapText="1"/>
    </xf>
    <xf numFmtId="0" fontId="13" fillId="8" borderId="13" xfId="0" applyNumberFormat="1" applyFont="1" applyFill="1" applyBorder="1" applyAlignment="1" applyProtection="1">
      <alignment horizontal="center" vertical="center" wrapText="1"/>
      <protection locked="0"/>
    </xf>
    <xf numFmtId="0" fontId="13" fillId="8" borderId="0" xfId="0" applyNumberFormat="1" applyFont="1" applyFill="1" applyAlignment="1" applyProtection="1">
      <alignment horizontal="center" vertical="center" wrapText="1"/>
      <protection locked="0"/>
    </xf>
    <xf numFmtId="0" fontId="13" fillId="8" borderId="9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8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8" borderId="14" xfId="0" applyNumberFormat="1" applyFont="1" applyFill="1" applyBorder="1" applyAlignment="1" applyProtection="1">
      <alignment horizontal="center" vertical="center" wrapText="1"/>
      <protection locked="0"/>
    </xf>
    <xf numFmtId="0" fontId="13" fillId="8" borderId="15" xfId="0" applyNumberFormat="1" applyFont="1" applyFill="1" applyBorder="1" applyAlignment="1" applyProtection="1">
      <alignment horizontal="center" vertical="center" wrapText="1"/>
      <protection locked="0"/>
    </xf>
    <xf numFmtId="0" fontId="13" fillId="8" borderId="1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0" applyNumberFormat="1" applyFont="1" applyFill="1" applyBorder="1" applyAlignment="1">
      <alignment horizontal="center" wrapText="1"/>
    </xf>
    <xf numFmtId="0" fontId="15" fillId="0" borderId="1" xfId="0" applyNumberFormat="1" applyFont="1" applyFill="1" applyBorder="1" applyAlignment="1">
      <alignment horizontal="center" wrapText="1"/>
    </xf>
    <xf numFmtId="0" fontId="15" fillId="0" borderId="1" xfId="0" applyNumberFormat="1" applyFont="1" applyFill="1" applyBorder="1" applyAlignment="1" applyProtection="1">
      <alignment horizontal="center" wrapText="1"/>
      <protection hidden="1"/>
    </xf>
    <xf numFmtId="0" fontId="13" fillId="0" borderId="0" xfId="0" applyNumberFormat="1" applyFont="1" applyFill="1" applyAlignment="1"/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8" fillId="0" borderId="0" xfId="0" applyFont="1" applyAlignment="1">
      <alignment horizontal="center"/>
    </xf>
    <xf numFmtId="0" fontId="9" fillId="4" borderId="1" xfId="0" applyFont="1" applyFill="1" applyBorder="1" applyAlignment="1" applyProtection="1">
      <alignment horizontal="left" vertical="center"/>
      <protection locked="0"/>
    </xf>
    <xf numFmtId="176" fontId="8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0" fillId="3" borderId="1" xfId="0" applyFont="1" applyFill="1" applyBorder="1" applyAlignment="1" applyProtection="1">
      <alignment vertic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3" fillId="0" borderId="1" xfId="0" applyNumberFormat="1" applyFont="1" applyFill="1" applyBorder="1" applyAlignment="1"/>
    <xf numFmtId="0" fontId="0" fillId="0" borderId="1" xfId="0" applyBorder="1" applyAlignment="1" applyProtection="1">
      <alignment horizontal="center"/>
      <protection hidden="1"/>
    </xf>
    <xf numFmtId="0" fontId="13" fillId="0" borderId="1" xfId="0" applyNumberFormat="1" applyFont="1" applyFill="1" applyBorder="1" applyAlignment="1">
      <alignment vertical="center"/>
    </xf>
    <xf numFmtId="0" fontId="0" fillId="0" borderId="0" xfId="0" applyAlignment="1" applyProtection="1">
      <alignment horizontal="left" vertical="center" wrapText="1"/>
      <protection hidden="1"/>
    </xf>
    <xf numFmtId="0" fontId="1" fillId="2" borderId="0" xfId="0" applyFont="1" applyFill="1" applyAlignment="1" applyProtection="1">
      <alignment horizontal="left" vertical="center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0" fontId="0" fillId="0" borderId="0" xfId="0" applyBorder="1" applyAlignment="1" applyProtection="1">
      <alignment horizontal="left" vertical="center" wrapText="1"/>
      <protection hidden="1"/>
    </xf>
    <xf numFmtId="0" fontId="10" fillId="0" borderId="0" xfId="0" applyFont="1" applyFill="1" applyAlignment="1" applyProtection="1">
      <alignment horizontal="left" vertical="center" wrapText="1"/>
      <protection hidden="1"/>
    </xf>
    <xf numFmtId="0" fontId="0" fillId="0" borderId="0" xfId="0" applyFont="1" applyFill="1" applyAlignment="1" applyProtection="1">
      <alignment horizontal="left" vertical="center" wrapText="1"/>
      <protection hidden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eetMetadata" Target="metadata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workbookViewId="0">
      <selection activeCell="B18" sqref="B18"/>
    </sheetView>
  </sheetViews>
  <sheetFormatPr defaultColWidth="9" defaultRowHeight="13.5"/>
  <cols>
    <col min="1" max="1" width="34.625" style="113" customWidth="1"/>
    <col min="2" max="2" width="35.875" style="113" customWidth="1"/>
    <col min="3" max="3" width="33.75" style="113" customWidth="1"/>
    <col min="4" max="4" width="27.875" style="113" customWidth="1"/>
    <col min="5" max="5" width="26.125" style="113" customWidth="1"/>
    <col min="6" max="6" width="34.875" style="113" customWidth="1"/>
    <col min="7" max="7" width="17.375" style="113" customWidth="1"/>
    <col min="8" max="8" width="30.75" style="113" customWidth="1"/>
    <col min="9" max="9" width="9" style="113"/>
    <col min="10" max="10" width="18.75" style="113" customWidth="1"/>
    <col min="11" max="11" width="17.5" style="113" customWidth="1"/>
    <col min="12" max="16384" width="9" style="113"/>
  </cols>
  <sheetData>
    <row r="1" ht="18.75" spans="1:8">
      <c r="A1" s="114" t="s">
        <v>0</v>
      </c>
    </row>
    <row r="2" spans="1:8">
      <c r="A2" s="113" t="s">
        <v>1</v>
      </c>
      <c r="B2" s="113" t="s">
        <v>2</v>
      </c>
      <c r="C2" s="113" t="s">
        <v>3</v>
      </c>
    </row>
    <row r="3" spans="1:8">
      <c r="A3" s="113" t="s">
        <v>4</v>
      </c>
      <c r="B3" s="113" t="s">
        <v>5</v>
      </c>
      <c r="C3" s="113" t="s">
        <v>6</v>
      </c>
      <c r="D3" s="113" t="s">
        <v>7</v>
      </c>
    </row>
    <row r="4" ht="34" customHeight="1" spans="1:8">
      <c r="A4" s="113" t="s">
        <v>8</v>
      </c>
      <c r="B4" s="113" t="s">
        <v>9</v>
      </c>
      <c r="C4" s="113" t="s">
        <v>10</v>
      </c>
      <c r="D4" s="113" t="s">
        <v>11</v>
      </c>
      <c r="E4" s="113" t="s">
        <v>12</v>
      </c>
      <c r="F4" s="113" t="s">
        <v>13</v>
      </c>
    </row>
    <row r="5" spans="1:8">
      <c r="A5" s="113" t="s">
        <v>14</v>
      </c>
      <c r="B5" s="113" t="s">
        <v>15</v>
      </c>
      <c r="C5" s="113" t="s">
        <v>16</v>
      </c>
      <c r="D5" s="113" t="s">
        <v>17</v>
      </c>
      <c r="E5" s="113" t="s">
        <v>18</v>
      </c>
      <c r="F5" s="113" t="s">
        <v>19</v>
      </c>
    </row>
    <row r="6" spans="1:8">
      <c r="A6" s="113" t="s">
        <v>20</v>
      </c>
      <c r="B6" s="113" t="s">
        <v>21</v>
      </c>
      <c r="C6" s="113" t="s">
        <v>22</v>
      </c>
      <c r="D6" s="113" t="s">
        <v>23</v>
      </c>
      <c r="E6" s="113" t="s">
        <v>24</v>
      </c>
      <c r="F6" s="113" t="s">
        <v>25</v>
      </c>
      <c r="G6" s="113" t="s">
        <v>26</v>
      </c>
      <c r="H6" s="113" t="s">
        <v>27</v>
      </c>
    </row>
    <row r="7" ht="27" spans="1:8">
      <c r="A7" s="113" t="s">
        <v>28</v>
      </c>
      <c r="B7" s="113" t="s">
        <v>29</v>
      </c>
      <c r="C7" s="113" t="s">
        <v>30</v>
      </c>
      <c r="D7" s="113" t="s">
        <v>31</v>
      </c>
      <c r="E7" s="113" t="s">
        <v>32</v>
      </c>
      <c r="F7" s="113" t="s">
        <v>33</v>
      </c>
      <c r="G7" s="113" t="s">
        <v>34</v>
      </c>
      <c r="H7" s="113" t="s">
        <v>35</v>
      </c>
    </row>
    <row r="8" ht="27" spans="1:8">
      <c r="A8" s="113" t="s">
        <v>36</v>
      </c>
      <c r="B8" s="113" t="s">
        <v>37</v>
      </c>
      <c r="C8" s="113" t="s">
        <v>38</v>
      </c>
      <c r="D8" s="113" t="s">
        <v>39</v>
      </c>
      <c r="E8" s="113" t="s">
        <v>40</v>
      </c>
      <c r="F8" s="113" t="s">
        <v>41</v>
      </c>
    </row>
    <row r="9" spans="1:8">
      <c r="A9" s="113" t="s">
        <v>42</v>
      </c>
      <c r="B9" s="113">
        <v>2</v>
      </c>
    </row>
    <row r="10" spans="1:8">
      <c r="A10" s="113" t="s">
        <v>43</v>
      </c>
    </row>
    <row r="11" spans="1:8">
      <c r="A11" s="113" t="s">
        <v>44</v>
      </c>
      <c r="B11" s="113">
        <v>1.5</v>
      </c>
    </row>
    <row r="12" spans="1:8">
      <c r="A12" s="113" t="s">
        <v>45</v>
      </c>
      <c r="B12" s="113">
        <v>4</v>
      </c>
    </row>
    <row r="13" spans="1:8">
      <c r="A13" s="113" t="s">
        <v>46</v>
      </c>
      <c r="B13" s="113">
        <v>4</v>
      </c>
    </row>
    <row r="14" spans="1:8">
      <c r="A14" s="113" t="s">
        <v>47</v>
      </c>
    </row>
    <row r="15" spans="1:8">
      <c r="A15" s="113" t="s">
        <v>48</v>
      </c>
      <c r="B15" s="113">
        <v>0.05</v>
      </c>
    </row>
    <row r="16" spans="1:8">
      <c r="A16" s="113" t="s">
        <v>49</v>
      </c>
      <c r="B16" s="113">
        <v>0.15</v>
      </c>
    </row>
    <row r="17" spans="1:4">
      <c r="A17" s="113" t="s">
        <v>50</v>
      </c>
      <c r="B17" s="113">
        <v>0.06</v>
      </c>
    </row>
    <row r="18" spans="1:4">
      <c r="A18" s="113" t="s">
        <v>51</v>
      </c>
      <c r="B18" s="113">
        <v>0.26</v>
      </c>
    </row>
    <row r="20" spans="1:4">
      <c r="A20" s="115"/>
    </row>
    <row r="23" spans="1:4">
      <c r="A23" s="115" t="s">
        <v>52</v>
      </c>
    </row>
    <row r="24" spans="1:4">
      <c r="A24" s="113" t="s">
        <v>53</v>
      </c>
      <c r="B24" s="113" t="s">
        <v>54</v>
      </c>
      <c r="C24" s="113">
        <v>300</v>
      </c>
    </row>
    <row r="25" spans="1:4">
      <c r="A25" s="113" t="s">
        <v>55</v>
      </c>
      <c r="D25" s="113" t="s">
        <v>56</v>
      </c>
    </row>
    <row r="26" spans="1:4">
      <c r="A26" s="113" t="s">
        <v>55</v>
      </c>
      <c r="B26" s="113" t="s">
        <v>57</v>
      </c>
      <c r="C26" s="113">
        <v>300</v>
      </c>
    </row>
    <row r="27" spans="1:4">
      <c r="A27" s="113" t="s">
        <v>55</v>
      </c>
      <c r="B27" s="113" t="s">
        <v>58</v>
      </c>
      <c r="C27" s="113">
        <v>400</v>
      </c>
    </row>
    <row r="28" spans="1:4">
      <c r="A28" s="113" t="s">
        <v>55</v>
      </c>
      <c r="B28" s="113" t="s">
        <v>59</v>
      </c>
      <c r="C28" s="113">
        <v>500</v>
      </c>
    </row>
    <row r="29" spans="1:4">
      <c r="B29" s="113" t="s">
        <v>60</v>
      </c>
      <c r="C29" s="113">
        <v>1000</v>
      </c>
      <c r="D29" s="113" t="s">
        <v>61</v>
      </c>
    </row>
    <row r="30" spans="1:4">
      <c r="A30" s="113" t="s">
        <v>62</v>
      </c>
      <c r="B30" s="113" t="s">
        <v>63</v>
      </c>
      <c r="C30" s="113">
        <v>150</v>
      </c>
    </row>
    <row r="31" spans="1:4">
      <c r="A31" s="113" t="s">
        <v>55</v>
      </c>
      <c r="B31" s="113" t="s">
        <v>64</v>
      </c>
      <c r="C31" s="113">
        <v>250</v>
      </c>
    </row>
    <row r="32" spans="1:4">
      <c r="A32" s="113" t="s">
        <v>65</v>
      </c>
    </row>
    <row r="33" spans="1:8">
      <c r="A33" s="113" t="s">
        <v>55</v>
      </c>
      <c r="B33" s="113" t="s">
        <v>66</v>
      </c>
      <c r="C33" s="113">
        <v>40</v>
      </c>
      <c r="D33" s="113" t="s">
        <v>67</v>
      </c>
    </row>
    <row r="35" spans="1:8">
      <c r="A35" s="115" t="s">
        <v>68</v>
      </c>
    </row>
    <row r="36" spans="1:8">
      <c r="A36" s="113" t="s">
        <v>69</v>
      </c>
      <c r="B36" s="113" t="s">
        <v>70</v>
      </c>
      <c r="C36" s="113" t="s">
        <v>71</v>
      </c>
      <c r="D36" s="116" t="s">
        <v>72</v>
      </c>
      <c r="E36" s="116" t="s">
        <v>72</v>
      </c>
      <c r="F36" s="116" t="s">
        <v>73</v>
      </c>
    </row>
    <row r="37" spans="1:8">
      <c r="A37" s="113" t="s">
        <v>21</v>
      </c>
      <c r="B37" s="113">
        <v>0</v>
      </c>
      <c r="C37" s="113">
        <v>100</v>
      </c>
      <c r="D37" s="116" t="s">
        <v>29</v>
      </c>
      <c r="E37" s="116"/>
      <c r="F37" s="113" t="s">
        <v>21</v>
      </c>
    </row>
    <row r="38" spans="1:8">
      <c r="A38" s="113" t="s">
        <v>74</v>
      </c>
      <c r="B38" s="113">
        <v>40</v>
      </c>
      <c r="C38" s="113">
        <v>100</v>
      </c>
      <c r="D38" s="116"/>
      <c r="E38" s="116"/>
      <c r="F38" s="113" t="s">
        <v>22</v>
      </c>
    </row>
    <row r="39" spans="1:8">
      <c r="A39" s="113" t="s">
        <v>75</v>
      </c>
      <c r="B39" s="113">
        <v>60</v>
      </c>
      <c r="C39" s="113">
        <v>100</v>
      </c>
      <c r="D39" s="116" t="s">
        <v>30</v>
      </c>
      <c r="E39" s="116" t="s">
        <v>31</v>
      </c>
      <c r="F39" s="113" t="s">
        <v>23</v>
      </c>
    </row>
    <row r="40" spans="1:8">
      <c r="A40" s="113" t="s">
        <v>76</v>
      </c>
      <c r="B40" s="113">
        <v>80</v>
      </c>
      <c r="C40" s="113">
        <v>100</v>
      </c>
      <c r="D40" s="116" t="s">
        <v>32</v>
      </c>
      <c r="E40" s="116"/>
      <c r="F40" s="113" t="s">
        <v>24</v>
      </c>
    </row>
    <row r="41" ht="27" spans="1:8">
      <c r="A41" s="113" t="s">
        <v>77</v>
      </c>
      <c r="B41" s="113">
        <v>90</v>
      </c>
      <c r="C41" s="113">
        <v>100</v>
      </c>
      <c r="D41" s="116" t="s">
        <v>33</v>
      </c>
      <c r="E41" s="116"/>
      <c r="F41" s="113" t="s">
        <v>25</v>
      </c>
    </row>
    <row r="42" spans="1:8">
      <c r="A42" s="113" t="s">
        <v>78</v>
      </c>
      <c r="B42" s="113">
        <v>90</v>
      </c>
      <c r="C42" s="113">
        <v>100</v>
      </c>
      <c r="D42" s="116" t="s">
        <v>34</v>
      </c>
      <c r="E42" s="116"/>
      <c r="F42" s="113" t="s">
        <v>26</v>
      </c>
    </row>
    <row r="43" spans="1:8">
      <c r="A43" s="113" t="s">
        <v>35</v>
      </c>
      <c r="B43" s="113">
        <v>110</v>
      </c>
      <c r="C43" s="113">
        <v>100</v>
      </c>
      <c r="D43" s="116" t="s">
        <v>35</v>
      </c>
      <c r="E43" s="116"/>
      <c r="F43" s="113" t="s">
        <v>27</v>
      </c>
    </row>
    <row r="45" spans="1:8">
      <c r="A45" s="115" t="s">
        <v>79</v>
      </c>
    </row>
    <row r="46" ht="31" customHeight="1" spans="1:8">
      <c r="A46" s="113" t="s">
        <v>69</v>
      </c>
      <c r="B46" s="113" t="s">
        <v>80</v>
      </c>
      <c r="C46" s="113" t="s">
        <v>81</v>
      </c>
      <c r="D46" s="113" t="s">
        <v>82</v>
      </c>
      <c r="F46" s="113" t="s">
        <v>83</v>
      </c>
      <c r="H46" s="113" t="s">
        <v>84</v>
      </c>
    </row>
    <row r="47" spans="1:8">
      <c r="A47" s="113" t="s">
        <v>85</v>
      </c>
      <c r="B47" s="113">
        <v>10</v>
      </c>
      <c r="C47" s="113">
        <v>10</v>
      </c>
      <c r="D47" s="113" t="s">
        <v>21</v>
      </c>
    </row>
    <row r="48" spans="1:8">
      <c r="A48" s="113" t="s">
        <v>86</v>
      </c>
      <c r="B48" s="113">
        <v>20</v>
      </c>
      <c r="C48" s="113">
        <v>20</v>
      </c>
      <c r="D48" s="113" t="s">
        <v>22</v>
      </c>
      <c r="F48" s="113" t="s">
        <v>29</v>
      </c>
    </row>
    <row r="49" spans="1:7">
      <c r="A49" s="113" t="s">
        <v>87</v>
      </c>
      <c r="B49" s="113">
        <v>60</v>
      </c>
      <c r="C49" s="113">
        <v>30</v>
      </c>
      <c r="D49" s="113" t="s">
        <v>23</v>
      </c>
      <c r="F49" s="113" t="s">
        <v>30</v>
      </c>
    </row>
    <row r="50" spans="1:7">
      <c r="A50" s="113" t="s">
        <v>88</v>
      </c>
      <c r="B50" s="113">
        <v>100</v>
      </c>
      <c r="C50" s="113">
        <v>40</v>
      </c>
      <c r="D50" s="113" t="s">
        <v>24</v>
      </c>
      <c r="F50" s="113" t="s">
        <v>31</v>
      </c>
    </row>
    <row r="51" ht="27" spans="1:7">
      <c r="A51" s="113" t="s">
        <v>89</v>
      </c>
      <c r="B51" s="113">
        <v>140</v>
      </c>
      <c r="C51" s="113">
        <v>50</v>
      </c>
      <c r="D51" s="113" t="s">
        <v>25</v>
      </c>
      <c r="F51" s="113" t="s">
        <v>33</v>
      </c>
      <c r="G51" s="113" t="s">
        <v>32</v>
      </c>
    </row>
    <row r="52" spans="1:7">
      <c r="A52" s="113" t="s">
        <v>90</v>
      </c>
      <c r="B52" s="113">
        <v>400</v>
      </c>
      <c r="C52" s="113">
        <v>60</v>
      </c>
      <c r="D52" s="113" t="s">
        <v>26</v>
      </c>
      <c r="E52" s="113" t="s">
        <v>27</v>
      </c>
      <c r="F52" s="113" t="s">
        <v>34</v>
      </c>
      <c r="G52" s="113" t="s">
        <v>35</v>
      </c>
    </row>
    <row r="54" spans="1:7">
      <c r="A54" s="115" t="s">
        <v>91</v>
      </c>
    </row>
    <row r="55" spans="1:7">
      <c r="A55" s="113" t="s">
        <v>92</v>
      </c>
      <c r="B55" s="113">
        <v>100</v>
      </c>
    </row>
    <row r="56" spans="1:7">
      <c r="A56" s="113" t="s">
        <v>93</v>
      </c>
      <c r="B56" s="113">
        <v>25</v>
      </c>
    </row>
    <row r="57" spans="1:7">
      <c r="A57" s="113" t="s">
        <v>94</v>
      </c>
      <c r="B57" s="113">
        <v>15</v>
      </c>
    </row>
    <row r="58" spans="1:7">
      <c r="A58" s="113" t="s">
        <v>95</v>
      </c>
      <c r="B58" s="113">
        <v>10</v>
      </c>
    </row>
    <row r="59" spans="1:7">
      <c r="A59" s="115" t="s">
        <v>96</v>
      </c>
    </row>
    <row r="61" spans="1:7">
      <c r="A61" s="113" t="s">
        <v>97</v>
      </c>
      <c r="B61" s="113">
        <v>300</v>
      </c>
    </row>
    <row r="62" spans="1:7">
      <c r="A62" s="113" t="s">
        <v>98</v>
      </c>
      <c r="B62" s="113">
        <v>400</v>
      </c>
    </row>
    <row r="63" spans="1:7">
      <c r="A63" s="113" t="s">
        <v>99</v>
      </c>
      <c r="B63" s="113">
        <v>1000</v>
      </c>
    </row>
    <row r="64" spans="1:7">
      <c r="A64" s="113" t="s">
        <v>100</v>
      </c>
      <c r="B64" s="113">
        <v>1200</v>
      </c>
    </row>
    <row r="65" spans="1:11">
      <c r="A65" s="113" t="s">
        <v>101</v>
      </c>
      <c r="B65" s="113">
        <v>1200</v>
      </c>
    </row>
    <row r="66" spans="1:11">
      <c r="A66" s="113" t="s">
        <v>102</v>
      </c>
      <c r="B66" s="113">
        <v>1500</v>
      </c>
    </row>
    <row r="67" spans="1:11">
      <c r="A67" s="113" t="s">
        <v>103</v>
      </c>
      <c r="B67" s="113">
        <v>1000</v>
      </c>
    </row>
    <row r="68" spans="1:11">
      <c r="A68" s="113" t="s">
        <v>104</v>
      </c>
      <c r="B68" s="113">
        <v>1200</v>
      </c>
    </row>
    <row r="70" spans="1:11">
      <c r="A70" s="113" t="s">
        <v>105</v>
      </c>
      <c r="B70" s="113">
        <v>300</v>
      </c>
    </row>
    <row r="71" spans="1:11">
      <c r="A71" s="113" t="s">
        <v>106</v>
      </c>
      <c r="B71" s="113">
        <v>2</v>
      </c>
    </row>
    <row r="73" spans="1:11">
      <c r="A73" s="113" t="s">
        <v>107</v>
      </c>
      <c r="B73" s="113" t="s">
        <v>108</v>
      </c>
      <c r="C73" s="113" t="s">
        <v>109</v>
      </c>
      <c r="D73" s="113" t="s">
        <v>110</v>
      </c>
      <c r="F73" s="113" t="s">
        <v>111</v>
      </c>
    </row>
    <row r="74" spans="1:11">
      <c r="J74" s="117" t="s">
        <v>112</v>
      </c>
      <c r="K74" s="118"/>
    </row>
    <row r="75" spans="1:11">
      <c r="J75" s="118" t="s">
        <v>113</v>
      </c>
      <c r="K75" s="118" t="s">
        <v>114</v>
      </c>
    </row>
    <row r="76" spans="1:11">
      <c r="J76" s="113" t="s">
        <v>21</v>
      </c>
      <c r="K76" s="118">
        <v>300</v>
      </c>
    </row>
    <row r="77" spans="1:11">
      <c r="J77" s="113" t="s">
        <v>22</v>
      </c>
      <c r="K77" s="118">
        <v>400</v>
      </c>
    </row>
    <row r="78" spans="1:11">
      <c r="J78" s="113" t="s">
        <v>23</v>
      </c>
      <c r="K78" s="118">
        <v>1000</v>
      </c>
    </row>
    <row r="79" spans="1:11">
      <c r="J79" s="113" t="s">
        <v>24</v>
      </c>
      <c r="K79" s="118">
        <v>1200</v>
      </c>
    </row>
    <row r="80" ht="27" spans="1:11">
      <c r="J80" s="113" t="s">
        <v>25</v>
      </c>
      <c r="K80" s="118">
        <v>1200</v>
      </c>
    </row>
    <row r="81" spans="10:11">
      <c r="J81" s="113" t="s">
        <v>26</v>
      </c>
      <c r="K81" s="118">
        <v>1200</v>
      </c>
    </row>
    <row r="82" ht="27" spans="10:11">
      <c r="J82" s="113" t="s">
        <v>27</v>
      </c>
      <c r="K82" s="118">
        <v>1500</v>
      </c>
    </row>
    <row r="83" spans="10:11">
      <c r="J83" s="118"/>
      <c r="K83" s="118"/>
    </row>
    <row r="84" spans="10:11">
      <c r="J84" s="118"/>
      <c r="K84" s="118"/>
    </row>
    <row r="85" spans="10:11">
      <c r="J85" s="117" t="s">
        <v>115</v>
      </c>
      <c r="K85" s="118"/>
    </row>
    <row r="86" spans="10:11">
      <c r="J86" s="118" t="s">
        <v>116</v>
      </c>
      <c r="K86" s="118" t="s">
        <v>117</v>
      </c>
    </row>
    <row r="87" spans="10:11">
      <c r="J87" s="118" t="s">
        <v>29</v>
      </c>
      <c r="K87" s="118">
        <v>1000</v>
      </c>
    </row>
    <row r="88" spans="10:11">
      <c r="J88" s="118" t="s">
        <v>30</v>
      </c>
      <c r="K88" s="118">
        <v>1000</v>
      </c>
    </row>
    <row r="89" spans="10:11">
      <c r="J89" s="118" t="s">
        <v>31</v>
      </c>
      <c r="K89" s="118">
        <v>1000</v>
      </c>
    </row>
    <row r="90" spans="10:11">
      <c r="J90" s="118" t="s">
        <v>32</v>
      </c>
      <c r="K90" s="118">
        <v>1000</v>
      </c>
    </row>
    <row r="91" ht="40.5" spans="10:11">
      <c r="J91" s="118" t="s">
        <v>33</v>
      </c>
      <c r="K91" s="118">
        <v>1000</v>
      </c>
    </row>
    <row r="92" spans="10:11">
      <c r="J92" s="118" t="s">
        <v>34</v>
      </c>
      <c r="K92" s="118">
        <v>1200</v>
      </c>
    </row>
    <row r="93" spans="10:11">
      <c r="J93" s="118" t="s">
        <v>35</v>
      </c>
      <c r="K93" s="118">
        <v>1200</v>
      </c>
    </row>
  </sheetData>
  <mergeCells count="3">
    <mergeCell ref="A1:L1"/>
    <mergeCell ref="D46:E46"/>
    <mergeCell ref="F46:G4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zoomScale="145" zoomScaleNormal="145" workbookViewId="0">
      <selection activeCell="K4" sqref="K4"/>
    </sheetView>
  </sheetViews>
  <sheetFormatPr defaultColWidth="9" defaultRowHeight="13.5" outlineLevelRow="3"/>
  <cols>
    <col min="1" max="1" width="4.56666666666667" customWidth="1"/>
    <col min="2" max="2" width="14.625" customWidth="1"/>
    <col min="3" max="3" width="9.04166666666667" customWidth="1"/>
    <col min="12" max="12" width="14.625" customWidth="1"/>
    <col min="13" max="13" width="22.925" customWidth="1"/>
  </cols>
  <sheetData>
    <row r="1" ht="18.75" spans="1:13">
      <c r="A1" s="17" t="s">
        <v>327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3" ht="24" spans="1:13">
      <c r="A3" s="18" t="s">
        <v>184</v>
      </c>
      <c r="B3" s="18" t="s">
        <v>188</v>
      </c>
      <c r="C3" s="18" t="s">
        <v>305</v>
      </c>
      <c r="D3" s="18" t="s">
        <v>328</v>
      </c>
      <c r="E3" s="18" t="s">
        <v>329</v>
      </c>
      <c r="F3" s="18" t="s">
        <v>330</v>
      </c>
      <c r="G3" s="18" t="s">
        <v>331</v>
      </c>
      <c r="H3" s="18" t="s">
        <v>332</v>
      </c>
      <c r="I3" s="18" t="s">
        <v>333</v>
      </c>
      <c r="J3" s="18" t="s">
        <v>334</v>
      </c>
      <c r="K3" s="18" t="s">
        <v>335</v>
      </c>
      <c r="L3" s="18" t="s">
        <v>336</v>
      </c>
      <c r="M3" s="18" t="s">
        <v>212</v>
      </c>
    </row>
    <row r="4" s="16" customFormat="1" ht="45" customHeight="1" spans="1:13">
      <c r="A4" s="19">
        <v>1</v>
      </c>
      <c r="B4" s="20">
        <f>申报主表!E5</f>
        <v>0</v>
      </c>
      <c r="C4" s="20">
        <f>申报主表!G5</f>
        <v>0</v>
      </c>
      <c r="D4" s="21">
        <f>参数表!$B$55</f>
        <v>100</v>
      </c>
      <c r="E4" s="11"/>
      <c r="F4" s="21">
        <f>参数表!$B$56</f>
        <v>25</v>
      </c>
      <c r="G4" s="11"/>
      <c r="H4" s="21">
        <f>参数表!$B$57</f>
        <v>15</v>
      </c>
      <c r="I4" s="11"/>
      <c r="J4" s="21">
        <f>参数表!$B$58</f>
        <v>10</v>
      </c>
      <c r="K4" s="11"/>
      <c r="L4" s="15">
        <f>C4*(E4+G4+I4+K4)</f>
        <v>0</v>
      </c>
      <c r="M4" s="22"/>
    </row>
  </sheetData>
  <sheetProtection algorithmName="SHA-512" hashValue="MbPi2oFzxPKJyS6tqMDKBtBNtVxqALutQmVKHAYYCoF3Mhm+wzJtFqayEHxnzQM+gc8a6CNyjB8Eo9G0NX+Ikg==" saltValue="Dsn/wUDJOcWDu5MvAskDWw==" spinCount="100000" sheet="1" selectLockedCells="1" objects="1"/>
  <mergeCells count="1">
    <mergeCell ref="A1:M1"/>
  </mergeCells>
  <dataValidations count="1">
    <dataValidation type="whole" operator="lessThanOrEqual" allowBlank="1" showInputMessage="1" showErrorMessage="1" sqref="E4 G4 I4 K4">
      <formula1>D4:D4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J11" sqref="J11"/>
    </sheetView>
  </sheetViews>
  <sheetFormatPr defaultColWidth="9" defaultRowHeight="13.5"/>
  <cols>
    <col min="1" max="1" width="6.125" style="1" customWidth="1"/>
    <col min="2" max="2" width="31.5" style="1" customWidth="1"/>
    <col min="3" max="3" width="18.3416666666667" style="1" customWidth="1"/>
    <col min="4" max="4" width="20.875" style="1" customWidth="1"/>
    <col min="5" max="5" width="25.3416666666667" style="1" customWidth="1"/>
    <col min="6" max="7" width="8.675" style="1" customWidth="1"/>
    <col min="8" max="8" width="11.8416666666667" style="1" customWidth="1"/>
    <col min="9" max="9" width="10.25" style="1" customWidth="1"/>
    <col min="10" max="10" width="43.875" style="1" customWidth="1"/>
    <col min="11" max="11" width="26.875" style="1" customWidth="1"/>
    <col min="12" max="16384" width="9" style="1"/>
  </cols>
  <sheetData>
    <row r="1" s="1" customFormat="1" ht="28.5" customHeight="1" spans="1:11">
      <c r="A1" s="2" t="s">
        <v>337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7" customHeight="1" spans="1:11">
      <c r="A2" s="3" t="s">
        <v>338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2.5" customHeight="1" spans="1:11">
      <c r="A3" s="5" t="s">
        <v>216</v>
      </c>
      <c r="B3" s="1">
        <f>申报主表!E5</f>
        <v>0</v>
      </c>
      <c r="D3" s="5"/>
      <c r="E3" s="5" t="s">
        <v>339</v>
      </c>
      <c r="F3" s="6"/>
      <c r="G3" s="6"/>
      <c r="H3" s="5"/>
      <c r="I3" s="5" t="s">
        <v>340</v>
      </c>
      <c r="J3" s="6"/>
    </row>
    <row r="4" s="1" customFormat="1" ht="22.5" customHeight="1" spans="1:11">
      <c r="A4" s="7" t="s">
        <v>184</v>
      </c>
      <c r="B4" s="7" t="s">
        <v>341</v>
      </c>
      <c r="C4" s="7" t="s">
        <v>342</v>
      </c>
      <c r="D4" s="7" t="s">
        <v>343</v>
      </c>
      <c r="E4" s="7" t="s">
        <v>344</v>
      </c>
      <c r="F4" s="7" t="s">
        <v>345</v>
      </c>
      <c r="G4" s="7" t="s">
        <v>346</v>
      </c>
      <c r="H4" s="7" t="s">
        <v>347</v>
      </c>
      <c r="I4" s="7" t="s">
        <v>348</v>
      </c>
      <c r="J4" s="7" t="s">
        <v>349</v>
      </c>
      <c r="K4" s="7" t="s">
        <v>212</v>
      </c>
    </row>
    <row r="5" s="1" customFormat="1" ht="30" customHeight="1" spans="1:11">
      <c r="A5" s="8">
        <v>1</v>
      </c>
      <c r="B5" s="9" t="s">
        <v>350</v>
      </c>
      <c r="C5" s="10" t="s">
        <v>351</v>
      </c>
      <c r="D5" s="10" t="s">
        <v>352</v>
      </c>
      <c r="E5" s="10" t="s">
        <v>353</v>
      </c>
      <c r="F5" s="11" t="s">
        <v>354</v>
      </c>
      <c r="G5" s="11">
        <v>5</v>
      </c>
      <c r="H5" s="11">
        <v>20</v>
      </c>
      <c r="I5" s="11">
        <v>100</v>
      </c>
      <c r="J5" s="12"/>
      <c r="K5" s="12"/>
    </row>
    <row r="6" s="1" customFormat="1" ht="30" customHeight="1" spans="1:11">
      <c r="A6" s="8">
        <v>2</v>
      </c>
      <c r="B6" s="9" t="s">
        <v>355</v>
      </c>
      <c r="C6" s="10"/>
      <c r="D6" s="10"/>
      <c r="E6" s="10"/>
      <c r="F6" s="11"/>
      <c r="G6" s="11"/>
      <c r="H6" s="11"/>
      <c r="I6" s="11"/>
      <c r="J6" s="12"/>
      <c r="K6" s="11"/>
    </row>
    <row r="7" s="1" customFormat="1" ht="30" customHeight="1" spans="1:11">
      <c r="A7" s="8">
        <v>3</v>
      </c>
      <c r="B7" s="9" t="s">
        <v>356</v>
      </c>
      <c r="C7" s="10"/>
      <c r="D7" s="10"/>
      <c r="E7" s="10"/>
      <c r="F7" s="11"/>
      <c r="G7" s="11"/>
      <c r="H7" s="11"/>
      <c r="I7" s="11"/>
      <c r="J7" s="12"/>
      <c r="K7" s="11"/>
    </row>
    <row r="8" s="1" customFormat="1" ht="30" customHeight="1" spans="1:11">
      <c r="A8" s="8">
        <v>4</v>
      </c>
      <c r="B8" s="9" t="s">
        <v>357</v>
      </c>
      <c r="C8" s="10"/>
      <c r="D8" s="10"/>
      <c r="E8" s="10"/>
      <c r="F8" s="11"/>
      <c r="G8" s="11"/>
      <c r="H8" s="11"/>
      <c r="I8" s="11"/>
      <c r="J8" s="12"/>
      <c r="K8" s="11"/>
    </row>
    <row r="9" s="1" customFormat="1" ht="30" customHeight="1" spans="1:11">
      <c r="A9" s="8">
        <v>5</v>
      </c>
      <c r="B9" s="9" t="s">
        <v>358</v>
      </c>
      <c r="C9" s="10"/>
      <c r="D9" s="10"/>
      <c r="E9" s="10"/>
      <c r="F9" s="11"/>
      <c r="G9" s="11"/>
      <c r="H9" s="11"/>
      <c r="I9" s="11"/>
      <c r="J9" s="12"/>
      <c r="K9" s="11"/>
    </row>
    <row r="10" s="1" customFormat="1" ht="30" customHeight="1" spans="1:11">
      <c r="A10" s="8">
        <v>6</v>
      </c>
      <c r="B10" s="9" t="s">
        <v>359</v>
      </c>
      <c r="C10" s="10"/>
      <c r="D10" s="10"/>
      <c r="E10" s="10"/>
      <c r="F10" s="11"/>
      <c r="G10" s="11"/>
      <c r="H10" s="11"/>
      <c r="I10" s="11"/>
      <c r="J10" s="12"/>
      <c r="K10" s="11"/>
    </row>
    <row r="11" s="1" customFormat="1" ht="30" customHeight="1" spans="1:11">
      <c r="A11" s="8">
        <v>7</v>
      </c>
      <c r="B11" s="9" t="s">
        <v>360</v>
      </c>
      <c r="C11" s="10"/>
      <c r="D11" s="10"/>
      <c r="E11" s="10"/>
      <c r="F11" s="11"/>
      <c r="G11" s="11"/>
      <c r="H11" s="11"/>
      <c r="I11" s="11"/>
      <c r="J11" s="12"/>
      <c r="K11" s="11"/>
    </row>
    <row r="12" s="1" customFormat="1" ht="30" customHeight="1" spans="1:11">
      <c r="A12" s="8">
        <v>8</v>
      </c>
      <c r="B12" s="9" t="s">
        <v>361</v>
      </c>
      <c r="C12" s="10"/>
      <c r="D12" s="10"/>
      <c r="E12" s="10"/>
      <c r="F12" s="11"/>
      <c r="G12" s="11"/>
      <c r="H12" s="11"/>
      <c r="I12" s="11"/>
      <c r="J12" s="12"/>
      <c r="K12" s="11"/>
    </row>
    <row r="13" s="1" customFormat="1" ht="30" customHeight="1" spans="1:11">
      <c r="A13" s="8">
        <v>9</v>
      </c>
      <c r="B13" s="9" t="s">
        <v>362</v>
      </c>
      <c r="C13" s="10"/>
      <c r="D13" s="10"/>
      <c r="E13" s="10"/>
      <c r="F13" s="11"/>
      <c r="G13" s="11"/>
      <c r="H13" s="11"/>
      <c r="I13" s="11"/>
      <c r="J13" s="12"/>
      <c r="K13" s="11"/>
    </row>
    <row r="14" s="1" customFormat="1" ht="30" customHeight="1" spans="1:11">
      <c r="A14" s="8">
        <v>10</v>
      </c>
      <c r="B14" s="9" t="s">
        <v>168</v>
      </c>
      <c r="C14" s="10"/>
      <c r="D14" s="10"/>
      <c r="E14" s="10"/>
      <c r="F14" s="11"/>
      <c r="G14" s="11"/>
      <c r="H14" s="11"/>
      <c r="I14" s="11"/>
      <c r="J14" s="12"/>
      <c r="K14" s="11"/>
    </row>
    <row r="15" s="1" customFormat="1" ht="30" customHeight="1" spans="1:11">
      <c r="A15" s="8">
        <v>11</v>
      </c>
      <c r="B15" s="9" t="s">
        <v>363</v>
      </c>
      <c r="C15" s="10"/>
      <c r="D15" s="10" t="s">
        <v>364</v>
      </c>
      <c r="E15" s="10"/>
      <c r="F15" s="11"/>
      <c r="G15" s="11"/>
      <c r="H15" s="11"/>
      <c r="I15" s="11"/>
      <c r="J15" s="12" t="s">
        <v>365</v>
      </c>
      <c r="K15" s="11"/>
    </row>
    <row r="16" s="1" customFormat="1" ht="30" customHeight="1" spans="1:11">
      <c r="A16" s="8">
        <v>12</v>
      </c>
      <c r="B16" s="9" t="s">
        <v>366</v>
      </c>
      <c r="C16" s="10"/>
      <c r="D16" s="10"/>
      <c r="E16" s="10"/>
      <c r="F16" s="11"/>
      <c r="G16" s="11"/>
      <c r="H16" s="11"/>
      <c r="I16" s="11"/>
      <c r="J16" s="12"/>
      <c r="K16" s="11"/>
    </row>
    <row r="17" s="1" customFormat="1" ht="30" customHeight="1" spans="1:11">
      <c r="A17" s="8">
        <v>13</v>
      </c>
      <c r="B17" s="9" t="s">
        <v>366</v>
      </c>
      <c r="C17" s="10"/>
      <c r="D17" s="10"/>
      <c r="E17" s="10"/>
      <c r="F17" s="11"/>
      <c r="G17" s="11"/>
      <c r="H17" s="11"/>
      <c r="I17" s="11"/>
      <c r="J17" s="12"/>
      <c r="K17" s="11"/>
    </row>
    <row r="18" s="1" customFormat="1" ht="30" customHeight="1" spans="1:11">
      <c r="A18" s="13" t="s">
        <v>367</v>
      </c>
      <c r="B18" s="14"/>
      <c r="C18" s="11"/>
      <c r="D18" s="11"/>
      <c r="E18" s="11"/>
      <c r="F18" s="11"/>
      <c r="G18" s="11"/>
      <c r="H18" s="11"/>
      <c r="I18" s="15">
        <f>SUM(I5:I17)</f>
        <v>100</v>
      </c>
      <c r="J18" s="12"/>
      <c r="K18" s="11"/>
    </row>
  </sheetData>
  <sheetProtection algorithmName="SHA-512" hashValue="5tvXwwR1AfsQl8tcpDdH8nRMkp9xEx5GshyNCJH29TARZ56o96eoQ5fTAnzLWDcH+P+BhYd+9VsHgmw9nNwwpQ==" saltValue="HdoCOyIAaRElGq8KrusykQ==" spinCount="100000" sheet="1" selectLockedCells="1" objects="1"/>
  <mergeCells count="3">
    <mergeCell ref="A1:K1"/>
    <mergeCell ref="A2:J2"/>
    <mergeCell ref="A18:B1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0"/>
  <sheetViews>
    <sheetView zoomScale="115" zoomScaleNormal="115" workbookViewId="0">
      <selection activeCell="I23" sqref="I23"/>
    </sheetView>
  </sheetViews>
  <sheetFormatPr defaultColWidth="9" defaultRowHeight="13.5" outlineLevelCol="4"/>
  <cols>
    <col min="1" max="1" width="33.3833333333333" style="105" customWidth="1"/>
    <col min="2" max="3" width="9" style="106"/>
    <col min="4" max="4" width="18.7416666666667" style="105" customWidth="1"/>
    <col min="5" max="16382" width="9" style="105"/>
    <col min="16384" max="16384" width="9" style="105"/>
  </cols>
  <sheetData>
    <row r="1" ht="18.75" spans="1:5">
      <c r="A1" s="107" t="s">
        <v>118</v>
      </c>
      <c r="B1" s="107"/>
      <c r="C1" s="107"/>
      <c r="D1" s="107"/>
    </row>
    <row r="2" ht="21" customHeight="1" spans="1:5">
      <c r="A2" s="108" t="s">
        <v>119</v>
      </c>
      <c r="B2" s="109" t="s">
        <v>120</v>
      </c>
      <c r="C2" s="109" t="s">
        <v>121</v>
      </c>
      <c r="D2" s="108" t="s">
        <v>122</v>
      </c>
    </row>
    <row r="3" ht="14.25" spans="1:5">
      <c r="A3" s="110" t="s">
        <v>123</v>
      </c>
      <c r="B3" s="111" t="s">
        <v>45</v>
      </c>
      <c r="C3" s="111">
        <v>1</v>
      </c>
      <c r="D3" s="53" t="s">
        <v>124</v>
      </c>
      <c r="E3" s="105" t="str" cm="1">
        <f t="array" ref="E3">IFERROR(INDEX($A$3:$A$60,SMALL(IF($D$3:$D$60="粮油和重要农产品生产经营主体提升工程（常规）",ROW($A$3:$A$60)-ROW($A$3)+1),ROW()-ROW(#REF!)+1)),"")</f>
        <v/>
      </c>
    </row>
    <row r="4" ht="14.25" spans="1:5">
      <c r="A4" s="110" t="s">
        <v>125</v>
      </c>
      <c r="B4" s="111" t="s">
        <v>45</v>
      </c>
      <c r="C4" s="111">
        <v>1</v>
      </c>
      <c r="D4" s="53"/>
      <c r="E4" s="105" t="str" cm="1">
        <f t="array" ref="E4">IFERROR(INDEX($A$3:$A$60,SMALL(IF($D$3:$D$60="粮油和重要农产品生产经营主体提升工程（常规）",ROW($A$3:$A$60)-ROW($A$3)+1),ROW()-ROW(#REF!)+1)),"")</f>
        <v/>
      </c>
    </row>
    <row r="5" ht="14.25" spans="1:5">
      <c r="A5" s="110" t="s">
        <v>126</v>
      </c>
      <c r="B5" s="111" t="s">
        <v>45</v>
      </c>
      <c r="C5" s="111">
        <v>1</v>
      </c>
      <c r="D5" s="53"/>
      <c r="E5" s="105" t="str" cm="1">
        <f t="array" ref="E5">IFERROR(INDEX($A$3:$A$60,SMALL(IF($D$3:$D$60="粮油和重要农产品生产经营主体提升工程（常规）",ROW($A$3:$A$60)-ROW($A$3)+1),ROW()-ROW(#REF!)+1)),"")</f>
        <v/>
      </c>
    </row>
    <row r="6" ht="14.25" spans="1:5">
      <c r="A6" s="110" t="s">
        <v>127</v>
      </c>
      <c r="B6" s="111" t="s">
        <v>45</v>
      </c>
      <c r="C6" s="111">
        <v>1</v>
      </c>
      <c r="D6" s="53"/>
      <c r="E6" s="105" t="str" cm="1">
        <f t="array" ref="E6">IFERROR(INDEX($A$3:$A$60,SMALL(IF($D$3:$D$60="粮油和重要农产品生产经营主体提升工程（常规）",ROW($A$3:$A$60)-ROW($A$3)+1),ROW()-ROW(#REF!)+1)),"")</f>
        <v/>
      </c>
    </row>
    <row r="7" ht="14.25" spans="1:5">
      <c r="A7" s="110" t="s">
        <v>128</v>
      </c>
      <c r="B7" s="111" t="s">
        <v>45</v>
      </c>
      <c r="C7" s="111">
        <v>1</v>
      </c>
      <c r="D7" s="53"/>
      <c r="E7" s="105" t="str" cm="1">
        <f t="array" ref="E7">IFERROR(INDEX($A$3:$A$60,SMALL(IF($D$3:$D$60="粮油和重要农产品生产经营主体提升工程（常规）",ROW($A$3:$A$60)-ROW($A$3)+1),ROW()-ROW(#REF!)+1)),"")</f>
        <v/>
      </c>
    </row>
    <row r="8" ht="14.25" spans="1:5">
      <c r="A8" s="110" t="s">
        <v>127</v>
      </c>
      <c r="B8" s="111" t="s">
        <v>45</v>
      </c>
      <c r="C8" s="111">
        <v>1</v>
      </c>
      <c r="D8" s="53"/>
      <c r="E8" s="105" t="str" cm="1">
        <f t="array" ref="E8">IFERROR(INDEX($A$3:$A$60,SMALL(IF($D$3:$D$60="粮油和重要农产品生产经营主体提升工程（常规）",ROW($A$3:$A$60)-ROW($A$3)+1),ROW()-ROW(#REF!)+1)),"")</f>
        <v/>
      </c>
    </row>
    <row r="9" ht="14.25" spans="1:5">
      <c r="A9" s="110" t="s">
        <v>129</v>
      </c>
      <c r="B9" s="111" t="s">
        <v>45</v>
      </c>
      <c r="C9" s="111">
        <v>1</v>
      </c>
      <c r="D9" s="53"/>
      <c r="E9" s="105" t="str" cm="1">
        <f t="array" ref="E9">IFERROR(INDEX($A$3:$A$60,SMALL(IF($D$3:$D$60="粮油和重要农产品生产经营主体提升工程（常规）",ROW($A$3:$A$60)-ROW($A$3)+1),ROW()-ROW(#REF!)+1)),"")</f>
        <v/>
      </c>
    </row>
    <row r="10" ht="14.25" spans="1:5">
      <c r="A10" s="110" t="s">
        <v>130</v>
      </c>
      <c r="B10" s="111" t="s">
        <v>45</v>
      </c>
      <c r="C10" s="111">
        <v>1</v>
      </c>
      <c r="D10" s="53"/>
      <c r="E10" s="105" t="str" cm="1">
        <f t="array" ref="E10">IFERROR(INDEX($A$3:$A$60,SMALL(IF($D$3:$D$60="粮油和重要农产品生产经营主体提升工程（常规）",ROW($A$3:$A$60)-ROW($A$3)+1),ROW()-ROW(#REF!)+1)),"")</f>
        <v/>
      </c>
    </row>
    <row r="11" ht="14.25" spans="1:5">
      <c r="A11" s="110" t="s">
        <v>131</v>
      </c>
      <c r="B11" s="111" t="s">
        <v>45</v>
      </c>
      <c r="C11" s="111">
        <v>1</v>
      </c>
      <c r="D11" s="53"/>
      <c r="E11" s="105" t="str" cm="1">
        <f t="array" ref="E11">IFERROR(INDEX($A$3:$A$60,SMALL(IF($D$3:$D$60="粮油和重要农产品生产经营主体提升工程（常规）",ROW($A$3:$A$60)-ROW($A$3)+1),ROW()-ROW(#REF!)+1)),"")</f>
        <v/>
      </c>
    </row>
    <row r="12" ht="14.25" spans="1:5">
      <c r="A12" s="110" t="s">
        <v>132</v>
      </c>
      <c r="B12" s="111" t="s">
        <v>45</v>
      </c>
      <c r="C12" s="111">
        <v>1</v>
      </c>
      <c r="D12" s="53"/>
      <c r="E12" s="105" t="str" cm="1">
        <f t="array" ref="E12">IFERROR(INDEX($A$3:$A$60,SMALL(IF($D$3:$D$60="粮油和重要农产品生产经营主体提升工程（常规）",ROW($A$3:$A$60)-ROW($A$3)+1),ROW()-ROW(#REF!)+1)),"")</f>
        <v/>
      </c>
    </row>
    <row r="13" ht="14.25" spans="1:5">
      <c r="A13" s="110" t="s">
        <v>133</v>
      </c>
      <c r="B13" s="111" t="s">
        <v>45</v>
      </c>
      <c r="C13" s="111">
        <v>1</v>
      </c>
      <c r="D13" s="53"/>
      <c r="E13" s="105" t="str" cm="1">
        <f t="array" ref="E13">IFERROR(INDEX($A$3:$A$60,SMALL(IF($D$3:$D$60="粮油和重要农产品生产经营主体提升工程（常规）",ROW($A$3:$A$60)-ROW($A$3)+1),ROW()-ROW(#REF!)+1)),"")</f>
        <v/>
      </c>
    </row>
    <row r="14" ht="14.25" spans="1:5">
      <c r="A14" s="110" t="s">
        <v>134</v>
      </c>
      <c r="B14" s="111" t="s">
        <v>45</v>
      </c>
      <c r="C14" s="111">
        <v>1</v>
      </c>
      <c r="D14" s="53"/>
      <c r="E14" s="105" t="str" cm="1">
        <f t="array" ref="E14">IFERROR(INDEX($A$3:$A$60,SMALL(IF($D$3:$D$60="粮油和重要农产品生产经营主体提升工程（常规）",ROW($A$3:$A$60)-ROW($A$3)+1),ROW()-ROW(#REF!)+1)),"")</f>
        <v/>
      </c>
    </row>
    <row r="15" ht="14.25" spans="1:5">
      <c r="A15" s="110" t="s">
        <v>135</v>
      </c>
      <c r="B15" s="111" t="s">
        <v>45</v>
      </c>
      <c r="C15" s="111">
        <v>1</v>
      </c>
      <c r="D15" s="53"/>
      <c r="E15" s="105" t="str" cm="1">
        <f t="array" ref="E15">IFERROR(INDEX($A$3:$A$60,SMALL(IF($D$3:$D$60="粮油和重要农产品生产经营主体提升工程（常规）",ROW($A$3:$A$60)-ROW($A$3)+1),ROW()-ROW(#REF!)+1)),"")</f>
        <v/>
      </c>
    </row>
    <row r="16" ht="14.25" spans="1:5">
      <c r="A16" s="110" t="s">
        <v>136</v>
      </c>
      <c r="B16" s="111" t="s">
        <v>45</v>
      </c>
      <c r="C16" s="111">
        <v>1</v>
      </c>
      <c r="D16" s="53"/>
      <c r="E16" s="105" t="str" cm="1">
        <f t="array" ref="E16">IFERROR(INDEX($A$3:$A$60,SMALL(IF($D$3:$D$60="粮油和重要农产品生产经营主体提升工程（常规）",ROW($A$3:$A$60)-ROW($A$3)+1),ROW()-ROW(#REF!)+1)),"")</f>
        <v/>
      </c>
    </row>
    <row r="17" ht="14.25" spans="1:5">
      <c r="A17" s="110" t="s">
        <v>137</v>
      </c>
      <c r="B17" s="111" t="s">
        <v>45</v>
      </c>
      <c r="C17" s="111">
        <v>1</v>
      </c>
      <c r="D17" s="53"/>
      <c r="E17" s="105" t="str" cm="1">
        <f t="array" ref="E17">IFERROR(INDEX($A$3:$A$60,SMALL(IF($D$3:$D$60="粮油和重要农产品生产经营主体提升工程（常规）",ROW($A$3:$A$60)-ROW($A$3)+1),ROW()-ROW(#REF!)+1)),"")</f>
        <v/>
      </c>
    </row>
    <row r="18" ht="14.25" spans="1:5">
      <c r="A18" s="110" t="s">
        <v>138</v>
      </c>
      <c r="B18" s="111" t="s">
        <v>45</v>
      </c>
      <c r="C18" s="111">
        <v>1</v>
      </c>
      <c r="D18" s="53"/>
      <c r="E18" s="105" t="str" cm="1">
        <f t="array" ref="E18">IFERROR(INDEX($A$3:$A$60,SMALL(IF($D$3:$D$60="粮油和重要农产品生产经营主体提升工程（常规）",ROW($A$3:$A$60)-ROW($A$3)+1),ROW()-ROW(#REF!)+1)),"")</f>
        <v/>
      </c>
    </row>
    <row r="19" ht="14.25" spans="1:5">
      <c r="A19" s="110" t="s">
        <v>139</v>
      </c>
      <c r="B19" s="111" t="s">
        <v>45</v>
      </c>
      <c r="C19" s="111">
        <v>1</v>
      </c>
      <c r="D19" s="53"/>
      <c r="E19" s="105" t="str" cm="1">
        <f t="array" ref="E19">IFERROR(INDEX($A$3:$A$60,SMALL(IF($D$3:$D$60="粮油和重要农产品生产经营主体提升工程（常规）",ROW($A$3:$A$60)-ROW($A$3)+1),ROW()-ROW(#REF!)+1)),"")</f>
        <v/>
      </c>
    </row>
    <row r="20" ht="14.25" spans="1:5">
      <c r="A20" s="110" t="s">
        <v>140</v>
      </c>
      <c r="B20" s="111" t="s">
        <v>45</v>
      </c>
      <c r="C20" s="111">
        <v>1</v>
      </c>
      <c r="D20" s="53"/>
      <c r="E20" s="105" t="str" cm="1">
        <f t="array" ref="E20">IFERROR(INDEX($A$3:$A$60,SMALL(IF($D$3:$D$60="粮油和重要农产品生产经营主体提升工程（常规）",ROW($A$3:$A$60)-ROW($A$3)+1),ROW()-ROW(#REF!)+1)),"")</f>
        <v/>
      </c>
    </row>
    <row r="21" ht="14.25" spans="1:5">
      <c r="A21" s="110" t="s">
        <v>141</v>
      </c>
      <c r="B21" s="111" t="s">
        <v>45</v>
      </c>
      <c r="C21" s="111">
        <v>1</v>
      </c>
      <c r="D21" s="53"/>
      <c r="E21" s="105" t="str" cm="1">
        <f t="array" ref="E21">IFERROR(INDEX($A$3:$A$60,SMALL(IF($D$3:$D$60="粮油和重要农产品生产经营主体提升工程（常规）",ROW($A$3:$A$60)-ROW($A$3)+1),ROW()-ROW(#REF!)+1)),"")</f>
        <v/>
      </c>
    </row>
    <row r="22" ht="14.25" spans="1:5">
      <c r="A22" s="110" t="s">
        <v>142</v>
      </c>
      <c r="B22" s="111" t="s">
        <v>45</v>
      </c>
      <c r="C22" s="111">
        <v>1</v>
      </c>
      <c r="D22" s="53"/>
      <c r="E22" s="105" t="str" cm="1">
        <f t="array" ref="E22">IFERROR(INDEX($A$3:$A$60,SMALL(IF($D$3:$D$60="粮油和重要农产品生产经营主体提升工程（常规）",ROW($A$3:$A$60)-ROW($A$3)+1),ROW()-ROW(#REF!)+1)),"")</f>
        <v/>
      </c>
    </row>
    <row r="23" ht="14.25" spans="1:5">
      <c r="A23" s="110" t="s">
        <v>143</v>
      </c>
      <c r="B23" s="111" t="s">
        <v>45</v>
      </c>
      <c r="C23" s="111">
        <v>1</v>
      </c>
      <c r="D23" s="53"/>
      <c r="E23" s="105" t="str" cm="1">
        <f t="array" ref="E23">IFERROR(INDEX($A$3:$A$60,SMALL(IF($D$3:$D$60="粮油和重要农产品生产经营主体提升工程（常规）",ROW($A$3:$A$60)-ROW($A$3)+1),ROW()-ROW(#REF!)+1)),"")</f>
        <v/>
      </c>
    </row>
    <row r="24" ht="14.25" spans="1:5">
      <c r="A24" s="110" t="s">
        <v>144</v>
      </c>
      <c r="B24" s="111" t="s">
        <v>45</v>
      </c>
      <c r="C24" s="111">
        <v>1</v>
      </c>
      <c r="D24" s="53"/>
      <c r="E24" s="105" t="str" cm="1">
        <f t="array" ref="E24">IFERROR(INDEX($A$3:$A$60,SMALL(IF($D$3:$D$60="粮油和重要农产品生产经营主体提升工程（常规）",ROW($A$3:$A$60)-ROW($A$3)+1),ROW()-ROW(#REF!)+1)),"")</f>
        <v/>
      </c>
    </row>
    <row r="25" ht="14.25" spans="1:5">
      <c r="A25" s="110" t="s">
        <v>145</v>
      </c>
      <c r="B25" s="111" t="s">
        <v>45</v>
      </c>
      <c r="C25" s="111">
        <v>1</v>
      </c>
      <c r="D25" s="53"/>
      <c r="E25" s="105" t="str" cm="1">
        <f t="array" ref="E25">IFERROR(INDEX($A$3:$A$60,SMALL(IF($D$3:$D$60="粮油和重要农产品生产经营主体提升工程（常规）",ROW($A$3:$A$60)-ROW($A$3)+1),ROW()-ROW(#REF!)+1)),"")</f>
        <v/>
      </c>
    </row>
    <row r="26" ht="14.25" spans="1:5">
      <c r="A26" s="110" t="s">
        <v>146</v>
      </c>
      <c r="B26" s="111" t="s">
        <v>45</v>
      </c>
      <c r="C26" s="111">
        <v>1</v>
      </c>
      <c r="D26" s="53"/>
      <c r="E26" s="105" t="str" cm="1">
        <f t="array" ref="E26">IFERROR(INDEX($A$3:$A$60,SMALL(IF($D$3:$D$60="粮油和重要农产品生产经营主体提升工程（常规）",ROW($A$3:$A$60)-ROW($A$3)+1),ROW()-ROW(#REF!)+1)),"")</f>
        <v/>
      </c>
    </row>
    <row r="27" ht="14.25" spans="1:5">
      <c r="A27" s="110" t="s">
        <v>147</v>
      </c>
      <c r="B27" s="111" t="s">
        <v>45</v>
      </c>
      <c r="C27" s="111">
        <v>1</v>
      </c>
      <c r="D27" s="53"/>
      <c r="E27" s="105" t="str" cm="1">
        <f t="array" ref="E27">IFERROR(INDEX($A$3:$A$60,SMALL(IF($D$3:$D$60="粮油和重要农产品生产经营主体提升工程（常规）",ROW($A$3:$A$60)-ROW($A$3)+1),ROW()-ROW(#REF!)+1)),"")</f>
        <v/>
      </c>
    </row>
    <row r="28" ht="14.25" spans="1:5">
      <c r="A28" s="110" t="s">
        <v>148</v>
      </c>
      <c r="B28" s="111" t="s">
        <v>45</v>
      </c>
      <c r="C28" s="111">
        <v>1</v>
      </c>
      <c r="D28" s="53"/>
      <c r="E28" s="105" t="str" cm="1">
        <f t="array" ref="E28">IFERROR(INDEX($A$3:$A$60,SMALL(IF($D$3:$D$60="粮油和重要农产品生产经营主体提升工程（常规）",ROW($A$3:$A$60)-ROW($A$3)+1),ROW()-ROW(#REF!)+1)),"")</f>
        <v/>
      </c>
    </row>
    <row r="29" ht="14.25" spans="1:5">
      <c r="A29" s="110" t="s">
        <v>149</v>
      </c>
      <c r="B29" s="111" t="s">
        <v>45</v>
      </c>
      <c r="C29" s="111">
        <v>1</v>
      </c>
      <c r="D29" s="53"/>
      <c r="E29" s="105" t="str" cm="1">
        <f t="array" ref="E29">IFERROR(INDEX($A$3:$A$60,SMALL(IF($D$3:$D$60="粮油和重要农产品生产经营主体提升工程（常规）",ROW($A$3:$A$60)-ROW($A$3)+1),ROW()-ROW(#REF!)+1)),"")</f>
        <v/>
      </c>
    </row>
    <row r="30" ht="14.25" spans="1:5">
      <c r="A30" s="110" t="s">
        <v>150</v>
      </c>
      <c r="B30" s="111" t="s">
        <v>45</v>
      </c>
      <c r="C30" s="111">
        <v>1</v>
      </c>
      <c r="D30" s="53"/>
      <c r="E30" s="105" t="str" cm="1">
        <f t="array" ref="E30">IFERROR(INDEX($A$3:$A$60,SMALL(IF($D$3:$D$60="粮油和重要农产品生产经营主体提升工程（常规）",ROW($A$3:$A$60)-ROW($A$3)+1),ROW()-ROW(#REF!)+1)),"")</f>
        <v/>
      </c>
    </row>
    <row r="31" ht="14.25" spans="1:5">
      <c r="A31" s="110" t="s">
        <v>151</v>
      </c>
      <c r="B31" s="111" t="s">
        <v>45</v>
      </c>
      <c r="C31" s="111">
        <v>1</v>
      </c>
      <c r="D31" s="53"/>
      <c r="E31" s="105" t="str" cm="1">
        <f t="array" ref="E31">IFERROR(INDEX($A$3:$A$60,SMALL(IF($D$3:$D$60="粮油和重要农产品生产经营主体提升工程（常规）",ROW($A$3:$A$60)-ROW($A$3)+1),ROW()-ROW(#REF!)+1)),"")</f>
        <v/>
      </c>
    </row>
    <row r="32" ht="14.25" spans="1:5">
      <c r="A32" s="110" t="s">
        <v>152</v>
      </c>
      <c r="B32" s="111" t="s">
        <v>45</v>
      </c>
      <c r="C32" s="111">
        <v>1</v>
      </c>
      <c r="D32" s="53"/>
      <c r="E32" s="105" t="str" cm="1">
        <f t="array" ref="E32">IFERROR(INDEX($A$3:$A$60,SMALL(IF($D$3:$D$60="粮油和重要农产品生产经营主体提升工程（常规）",ROW($A$3:$A$60)-ROW($A$3)+1),ROW()-ROW(#REF!)+1)),"")</f>
        <v/>
      </c>
    </row>
    <row r="33" ht="14.25" spans="1:5">
      <c r="A33" s="110" t="s">
        <v>153</v>
      </c>
      <c r="B33" s="111" t="s">
        <v>45</v>
      </c>
      <c r="C33" s="111">
        <v>1</v>
      </c>
      <c r="D33" s="53"/>
      <c r="E33" s="105" t="str" cm="1">
        <f t="array" ref="E33">IFERROR(INDEX($A$3:$A$60,SMALL(IF($D$3:$D$60="粮油和重要农产品生产经营主体提升工程（常规）",ROW($A$3:$A$60)-ROW($A$3)+1),ROW()-ROW(#REF!)+1)),"")</f>
        <v/>
      </c>
    </row>
    <row r="34" ht="14.25" spans="1:5">
      <c r="A34" s="110" t="s">
        <v>154</v>
      </c>
      <c r="B34" s="111" t="s">
        <v>45</v>
      </c>
      <c r="C34" s="111">
        <v>1</v>
      </c>
      <c r="D34" s="53"/>
      <c r="E34" s="105" t="str" cm="1">
        <f t="array" ref="E34">IFERROR(INDEX($A$3:$A$60,SMALL(IF($D$3:$D$60="粮油和重要农产品生产经营主体提升工程（常规）",ROW($A$3:$A$60)-ROW($A$3)+1),ROW()-ROW(#REF!)+1)),"")</f>
        <v/>
      </c>
    </row>
    <row r="35" ht="14.25" spans="1:5">
      <c r="A35" s="110" t="s">
        <v>155</v>
      </c>
      <c r="B35" s="111" t="s">
        <v>45</v>
      </c>
      <c r="C35" s="111">
        <v>1</v>
      </c>
      <c r="D35" s="53"/>
      <c r="E35" s="105" t="str" cm="1">
        <f t="array" ref="E35">IFERROR(INDEX($A$3:$A$60,SMALL(IF($D$3:$D$60="粮油和重要农产品生产经营主体提升工程（常规）",ROW($A$3:$A$60)-ROW($A$3)+1),ROW()-ROW(#REF!)+1)),"")</f>
        <v/>
      </c>
    </row>
    <row r="36" ht="14.25" spans="1:5">
      <c r="A36" s="110" t="s">
        <v>156</v>
      </c>
      <c r="B36" s="111" t="s">
        <v>45</v>
      </c>
      <c r="C36" s="111">
        <v>1</v>
      </c>
      <c r="D36" s="53"/>
      <c r="E36" s="105" t="str" cm="1">
        <f t="array" ref="E36">IFERROR(INDEX($A$3:$A$60,SMALL(IF($D$3:$D$60="粮油和重要农产品生产经营主体提升工程（常规）",ROW($A$3:$A$60)-ROW($A$3)+1),ROW()-ROW(#REF!)+1)),"")</f>
        <v/>
      </c>
    </row>
    <row r="37" ht="14.25" spans="1:5">
      <c r="A37" s="110" t="s">
        <v>157</v>
      </c>
      <c r="B37" s="111" t="s">
        <v>45</v>
      </c>
      <c r="C37" s="111">
        <v>1</v>
      </c>
      <c r="D37" s="53"/>
      <c r="E37" s="105" t="str" cm="1">
        <f t="array" ref="E37">IFERROR(INDEX($A$3:$A$60,SMALL(IF($D$3:$D$60="粮油和重要农产品生产经营主体提升工程（常规）",ROW($A$3:$A$60)-ROW($A$3)+1),ROW()-ROW(#REF!)+1)),"")</f>
        <v/>
      </c>
    </row>
    <row r="38" ht="14.25" spans="1:5">
      <c r="A38" s="110" t="s">
        <v>158</v>
      </c>
      <c r="B38" s="111" t="s">
        <v>45</v>
      </c>
      <c r="C38" s="111">
        <v>1</v>
      </c>
      <c r="D38" s="53"/>
      <c r="E38" s="105" t="str" cm="1">
        <f t="array" ref="E38">IFERROR(INDEX($A$3:$A$60,SMALL(IF($D$3:$D$60="粮油和重要农产品生产经营主体提升工程（常规）",ROW($A$3:$A$60)-ROW($A$3)+1),ROW()-ROW(#REF!)+1)),"")</f>
        <v/>
      </c>
    </row>
    <row r="39" ht="14.25" spans="1:5">
      <c r="A39" s="110" t="s">
        <v>159</v>
      </c>
      <c r="B39" s="111" t="s">
        <v>45</v>
      </c>
      <c r="C39" s="111">
        <v>1</v>
      </c>
      <c r="D39" s="53"/>
      <c r="E39" s="105" t="str" cm="1">
        <f t="array" ref="E39">IFERROR(INDEX($A$3:$A$60,SMALL(IF($D$3:$D$60="粮油和重要农产品生产经营主体提升工程（常规）",ROW($A$3:$A$60)-ROW($A$3)+1),ROW()-ROW(#REF!)+1)),"")</f>
        <v/>
      </c>
    </row>
    <row r="40" ht="14.25" spans="1:5">
      <c r="A40" s="110" t="s">
        <v>160</v>
      </c>
      <c r="B40" s="111" t="s">
        <v>44</v>
      </c>
      <c r="C40" s="111">
        <v>1</v>
      </c>
      <c r="D40" s="53"/>
      <c r="E40" s="105" t="str" cm="1">
        <f t="array" ref="E40">IFERROR(INDEX($A$3:$A$60,SMALL(IF($D$3:$D$60="粮油和重要农产品生产经营主体提升工程（常规）",ROW($A$3:$A$60)-ROW($A$3)+1),ROW()-ROW(#REF!)+1)),"")</f>
        <v/>
      </c>
    </row>
    <row r="41" ht="14.25" spans="1:5">
      <c r="A41" s="110" t="s">
        <v>161</v>
      </c>
      <c r="B41" s="111" t="s">
        <v>44</v>
      </c>
      <c r="C41" s="111">
        <v>1</v>
      </c>
      <c r="D41" s="53"/>
      <c r="E41" s="105" t="str" cm="1">
        <f t="array" ref="E41">IFERROR(INDEX($A$3:$A$60,SMALL(IF($D$3:$D$60="粮油和重要农产品生产经营主体提升工程（常规）",ROW($A$3:$A$60)-ROW($A$3)+1),ROW()-ROW(#REF!)+1)),"")</f>
        <v/>
      </c>
    </row>
    <row r="42" ht="14.25" spans="1:5">
      <c r="A42" s="110" t="s">
        <v>162</v>
      </c>
      <c r="B42" s="111" t="s">
        <v>44</v>
      </c>
      <c r="C42" s="111">
        <v>1</v>
      </c>
      <c r="D42" s="53"/>
      <c r="E42" s="105" t="str" cm="1">
        <f t="array" ref="E42">IFERROR(INDEX($A$3:$A$60,SMALL(IF($D$3:$D$60="粮油和重要农产品生产经营主体提升工程（常规）",ROW($A$3:$A$60)-ROW($A$3)+1),ROW()-ROW(#REF!)+1)),"")</f>
        <v/>
      </c>
    </row>
    <row r="43" ht="14.25" spans="1:5">
      <c r="A43" s="110" t="s">
        <v>46</v>
      </c>
      <c r="B43" s="111" t="s">
        <v>46</v>
      </c>
      <c r="C43" s="111">
        <v>1</v>
      </c>
      <c r="D43" s="53"/>
      <c r="E43" s="105" t="str" cm="1">
        <f t="array" ref="E43">IFERROR(INDEX($A$3:$A$60,SMALL(IF($D$3:$D$60="粮油和重要农产品生产经营主体提升工程（常规）",ROW($A$3:$A$60)-ROW($A$3)+1),ROW()-ROW(#REF!)+1)),"")</f>
        <v/>
      </c>
    </row>
    <row r="44" ht="14.25" spans="1:5">
      <c r="A44" s="110" t="s">
        <v>163</v>
      </c>
      <c r="B44" s="111" t="s">
        <v>46</v>
      </c>
      <c r="C44" s="111">
        <v>1</v>
      </c>
      <c r="D44" s="53"/>
      <c r="E44" s="105" t="str" cm="1">
        <f t="array" ref="E44">IFERROR(INDEX($A$3:$A$60,SMALL(IF($D$3:$D$60="粮油和重要农产品生产经营主体提升工程（常规）",ROW($A$3:$A$60)-ROW($A$3)+1),ROW()-ROW(#REF!)+1)),"")</f>
        <v/>
      </c>
    </row>
    <row r="45" ht="14.25" spans="1:5">
      <c r="A45" s="110" t="s">
        <v>164</v>
      </c>
      <c r="B45" s="111" t="s">
        <v>44</v>
      </c>
      <c r="C45" s="111">
        <v>1</v>
      </c>
      <c r="D45" s="53" t="s">
        <v>10</v>
      </c>
      <c r="E45" s="105" t="str" cm="1">
        <f t="array" ref="E45">IFERROR(INDEX($A$3:$A$60,SMALL(IF($D$3:$D$60="粮油和重要农产品生产经营主体提升工程（常规）",ROW($A$3:$A$60)-ROW($A$3)+1),ROW()-ROW(#REF!)+1)),"")</f>
        <v/>
      </c>
    </row>
    <row r="46" ht="14.25" spans="1:5">
      <c r="A46" s="110" t="s">
        <v>165</v>
      </c>
      <c r="B46" s="111" t="s">
        <v>44</v>
      </c>
      <c r="C46" s="111">
        <v>1</v>
      </c>
      <c r="D46" s="53"/>
      <c r="E46" s="105" t="str" cm="1">
        <f t="array" ref="E46">IFERROR(INDEX($A$3:$A$60,SMALL(IF($D$3:$D$60="粮油和重要农产品生产经营主体提升工程（常规）",ROW($A$3:$A$60)-ROW($A$3)+1),ROW()-ROW(#REF!)+1)),"")</f>
        <v/>
      </c>
    </row>
    <row r="47" ht="14.25" spans="1:5">
      <c r="A47" s="110" t="s">
        <v>166</v>
      </c>
      <c r="B47" s="111" t="s">
        <v>44</v>
      </c>
      <c r="C47" s="111">
        <v>1</v>
      </c>
      <c r="D47" s="53"/>
      <c r="E47" s="105" t="str" cm="1">
        <f t="array" ref="E47">IFERROR(INDEX($A$3:$A$60,SMALL(IF($D$3:$D$60="粮油和重要农产品生产经营主体提升工程（常规）",ROW($A$3:$A$60)-ROW($A$3)+1),ROW()-ROW(#REF!)+1)),"")</f>
        <v/>
      </c>
    </row>
    <row r="48" ht="14.25" spans="1:5">
      <c r="A48" s="110" t="s">
        <v>167</v>
      </c>
      <c r="B48" s="111" t="s">
        <v>44</v>
      </c>
      <c r="C48" s="111">
        <v>1</v>
      </c>
      <c r="D48" s="53"/>
    </row>
    <row r="49" ht="14.25" spans="1:4">
      <c r="A49" s="110" t="s">
        <v>168</v>
      </c>
      <c r="B49" s="111" t="s">
        <v>45</v>
      </c>
      <c r="C49" s="111">
        <v>1</v>
      </c>
      <c r="D49" s="53"/>
    </row>
    <row r="50" ht="14.25" spans="1:4">
      <c r="A50" s="110" t="s">
        <v>169</v>
      </c>
      <c r="B50" s="111" t="s">
        <v>45</v>
      </c>
      <c r="C50" s="111">
        <v>1</v>
      </c>
      <c r="D50" s="53" t="s">
        <v>11</v>
      </c>
    </row>
    <row r="51" ht="14.25" spans="1:4">
      <c r="A51" s="110" t="s">
        <v>170</v>
      </c>
      <c r="B51" s="111" t="s">
        <v>45</v>
      </c>
      <c r="C51" s="111">
        <v>1</v>
      </c>
      <c r="D51" s="53"/>
    </row>
    <row r="52" ht="14.25" spans="1:4">
      <c r="A52" s="110" t="s">
        <v>171</v>
      </c>
      <c r="B52" s="111" t="s">
        <v>45</v>
      </c>
      <c r="C52" s="111">
        <v>1</v>
      </c>
      <c r="D52" s="53"/>
    </row>
    <row r="53" ht="14.25" spans="1:4">
      <c r="A53" s="110" t="s">
        <v>168</v>
      </c>
      <c r="B53" s="111" t="s">
        <v>45</v>
      </c>
      <c r="C53" s="111">
        <v>1</v>
      </c>
      <c r="D53" s="53"/>
    </row>
    <row r="54" ht="14.25" spans="1:4">
      <c r="A54" s="110" t="s">
        <v>172</v>
      </c>
      <c r="B54" s="111" t="s">
        <v>45</v>
      </c>
      <c r="C54" s="111">
        <v>1</v>
      </c>
      <c r="D54" s="53"/>
    </row>
    <row r="55" ht="14.25" spans="1:4">
      <c r="A55" s="110" t="s">
        <v>173</v>
      </c>
      <c r="B55" s="111" t="s">
        <v>44</v>
      </c>
      <c r="C55" s="111">
        <v>1</v>
      </c>
      <c r="D55" s="53"/>
    </row>
    <row r="56" ht="14.25" spans="1:4">
      <c r="A56" s="110" t="s">
        <v>174</v>
      </c>
      <c r="B56" s="111" t="s">
        <v>46</v>
      </c>
      <c r="C56" s="111">
        <v>1</v>
      </c>
      <c r="D56" s="53" t="s">
        <v>12</v>
      </c>
    </row>
    <row r="57" ht="14.25" spans="1:4">
      <c r="A57" s="110" t="s">
        <v>175</v>
      </c>
      <c r="B57" s="111" t="s">
        <v>46</v>
      </c>
      <c r="C57" s="111">
        <v>1</v>
      </c>
      <c r="D57" s="53"/>
    </row>
    <row r="58" ht="14.25" spans="1:4">
      <c r="A58" s="110" t="s">
        <v>176</v>
      </c>
      <c r="B58" s="111" t="s">
        <v>44</v>
      </c>
      <c r="C58" s="111">
        <v>1</v>
      </c>
      <c r="D58" s="53"/>
    </row>
    <row r="59" ht="14.25" spans="1:4">
      <c r="A59" s="110" t="s">
        <v>177</v>
      </c>
      <c r="B59" s="111" t="s">
        <v>45</v>
      </c>
      <c r="C59" s="111">
        <v>1</v>
      </c>
      <c r="D59" s="53"/>
    </row>
    <row r="60" ht="14.25" spans="1:4">
      <c r="A60" s="112" t="s">
        <v>178</v>
      </c>
      <c r="B60" s="25" t="s">
        <v>44</v>
      </c>
      <c r="C60" s="25">
        <v>1</v>
      </c>
      <c r="D60" s="53" t="s">
        <v>13</v>
      </c>
    </row>
  </sheetData>
  <sheetProtection algorithmName="SHA-512" hashValue="BUq6EMsPCo/gNm9oAM8zNk9Mh0b9mYqGZeL6ZMUKgz9Kr+rYe+9I9SvstKVcBcKH9Oy7Ja8QBLCrnHKA+JHl6w==" saltValue="e/yoMOENawDP+YFrE9TjGg==" spinCount="100000" sheet="1" selectLockedCells="1" objects="1"/>
  <mergeCells count="5">
    <mergeCell ref="A1:D1"/>
    <mergeCell ref="D3:D44"/>
    <mergeCell ref="D45:D49"/>
    <mergeCell ref="D50:D55"/>
    <mergeCell ref="D56:D5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"/>
  <sheetViews>
    <sheetView tabSelected="1" zoomScale="115" zoomScaleNormal="115" workbookViewId="0">
      <pane xSplit="1" ySplit="4" topLeftCell="N5" activePane="bottomRight" state="frozen"/>
      <selection/>
      <selection pane="topRight"/>
      <selection pane="bottomLeft"/>
      <selection pane="bottomRight" activeCell="W5" sqref="W5"/>
    </sheetView>
  </sheetViews>
  <sheetFormatPr defaultColWidth="9" defaultRowHeight="13.5" outlineLevelRow="4"/>
  <cols>
    <col min="1" max="1" width="4" customWidth="1"/>
    <col min="2" max="2" width="10.975" customWidth="1"/>
    <col min="3" max="3" width="9.78333333333333" customWidth="1"/>
    <col min="4" max="4" width="12.5" customWidth="1"/>
    <col min="6" max="6" width="12.2833333333333" customWidth="1"/>
    <col min="7" max="7" width="6.5" customWidth="1"/>
    <col min="8" max="8" width="28.2583333333333" customWidth="1"/>
    <col min="9" max="9" width="10.8666666666667" customWidth="1"/>
    <col min="12" max="12" width="9.225" customWidth="1"/>
    <col min="15" max="15" width="10.875" customWidth="1"/>
    <col min="16" max="16" width="22.625" customWidth="1"/>
    <col min="18" max="18" width="11.125" customWidth="1"/>
    <col min="20" max="20" width="21.6333333333333" customWidth="1"/>
    <col min="21" max="21" width="18.0416666666667" customWidth="1"/>
    <col min="24" max="24" width="5.375" customWidth="1"/>
    <col min="25" max="25" width="11.25" customWidth="1"/>
    <col min="27" max="27" width="12.625"/>
    <col min="28" max="28" width="11.375" customWidth="1"/>
    <col min="29" max="29" width="9.625" customWidth="1"/>
    <col min="30" max="30" width="26.4083333333333" customWidth="1"/>
    <col min="31" max="31" width="16.85" customWidth="1"/>
    <col min="32" max="32" width="11.0833333333333" customWidth="1"/>
    <col min="33" max="33" width="11.125"/>
  </cols>
  <sheetData>
    <row r="1" ht="18.75" spans="1:33">
      <c r="A1" s="17" t="s">
        <v>179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</row>
    <row r="3" spans="1:33">
      <c r="A3" t="s">
        <v>55</v>
      </c>
      <c r="B3" s="98" t="s">
        <v>180</v>
      </c>
      <c r="C3" s="98" t="s">
        <v>180</v>
      </c>
      <c r="D3" s="98" t="s">
        <v>180</v>
      </c>
      <c r="E3" s="98" t="s">
        <v>181</v>
      </c>
      <c r="F3" s="98" t="s">
        <v>180</v>
      </c>
      <c r="G3" s="98" t="s">
        <v>181</v>
      </c>
      <c r="H3" s="98" t="s">
        <v>181</v>
      </c>
      <c r="I3" s="98" t="s">
        <v>180</v>
      </c>
      <c r="J3" s="99" t="s">
        <v>182</v>
      </c>
      <c r="K3" s="99" t="s">
        <v>182</v>
      </c>
      <c r="L3" s="99" t="s">
        <v>182</v>
      </c>
      <c r="M3" s="98" t="s">
        <v>181</v>
      </c>
      <c r="N3" s="98" t="s">
        <v>181</v>
      </c>
      <c r="O3" s="98" t="s">
        <v>181</v>
      </c>
      <c r="P3" s="98" t="s">
        <v>181</v>
      </c>
      <c r="Q3" s="98" t="s">
        <v>181</v>
      </c>
      <c r="R3" s="98" t="s">
        <v>180</v>
      </c>
      <c r="S3" s="98" t="s">
        <v>181</v>
      </c>
      <c r="T3" s="98" t="s">
        <v>181</v>
      </c>
      <c r="U3" s="98" t="s">
        <v>181</v>
      </c>
      <c r="V3" s="98" t="s">
        <v>181</v>
      </c>
      <c r="W3" s="98" t="s">
        <v>181</v>
      </c>
      <c r="X3" s="98" t="s">
        <v>181</v>
      </c>
      <c r="Y3" s="98" t="s">
        <v>180</v>
      </c>
      <c r="Z3" s="98" t="s">
        <v>181</v>
      </c>
      <c r="AA3" s="98" t="s">
        <v>181</v>
      </c>
      <c r="AB3" s="98" t="s">
        <v>180</v>
      </c>
      <c r="AC3" s="100" t="s">
        <v>182</v>
      </c>
      <c r="AD3" s="98" t="s">
        <v>181</v>
      </c>
      <c r="AE3" s="98" t="s">
        <v>181</v>
      </c>
      <c r="AF3" s="101"/>
      <c r="AG3" s="102" t="s">
        <v>183</v>
      </c>
    </row>
    <row r="4" s="97" customFormat="1" ht="48" customHeight="1" spans="1:33">
      <c r="A4" s="18" t="s">
        <v>184</v>
      </c>
      <c r="B4" s="18" t="s">
        <v>185</v>
      </c>
      <c r="C4" s="18" t="s">
        <v>186</v>
      </c>
      <c r="D4" s="18" t="s">
        <v>187</v>
      </c>
      <c r="E4" s="18" t="s">
        <v>188</v>
      </c>
      <c r="F4" s="18" t="s">
        <v>119</v>
      </c>
      <c r="G4" s="18" t="s">
        <v>189</v>
      </c>
      <c r="H4" s="18" t="s">
        <v>190</v>
      </c>
      <c r="I4" s="18" t="s">
        <v>191</v>
      </c>
      <c r="J4" s="18" t="s">
        <v>192</v>
      </c>
      <c r="K4" s="18" t="s">
        <v>193</v>
      </c>
      <c r="L4" s="18" t="s">
        <v>194</v>
      </c>
      <c r="M4" s="18" t="s">
        <v>195</v>
      </c>
      <c r="N4" s="18" t="s">
        <v>196</v>
      </c>
      <c r="O4" s="18" t="s">
        <v>197</v>
      </c>
      <c r="P4" s="18" t="s">
        <v>198</v>
      </c>
      <c r="Q4" s="18" t="s">
        <v>199</v>
      </c>
      <c r="R4" s="18" t="s">
        <v>200</v>
      </c>
      <c r="S4" s="18" t="s">
        <v>201</v>
      </c>
      <c r="T4" s="18" t="s">
        <v>202</v>
      </c>
      <c r="U4" s="18" t="s">
        <v>203</v>
      </c>
      <c r="V4" s="18" t="s">
        <v>204</v>
      </c>
      <c r="W4" s="18" t="s">
        <v>205</v>
      </c>
      <c r="X4" s="18" t="s">
        <v>206</v>
      </c>
      <c r="Y4" s="18" t="s">
        <v>113</v>
      </c>
      <c r="Z4" s="18" t="s">
        <v>207</v>
      </c>
      <c r="AA4" s="18" t="s">
        <v>208</v>
      </c>
      <c r="AB4" s="18" t="s">
        <v>116</v>
      </c>
      <c r="AC4" s="18" t="s">
        <v>209</v>
      </c>
      <c r="AD4" s="18" t="s">
        <v>210</v>
      </c>
      <c r="AE4" s="18" t="s">
        <v>211</v>
      </c>
      <c r="AF4" s="18" t="s">
        <v>212</v>
      </c>
      <c r="AG4" s="18" t="s">
        <v>213</v>
      </c>
    </row>
    <row r="5" s="97" customFormat="1" ht="374" customHeight="1" spans="1:33">
      <c r="A5" s="22">
        <v>1</v>
      </c>
      <c r="B5" s="22"/>
      <c r="C5" s="22"/>
      <c r="D5" s="22"/>
      <c r="E5" s="22"/>
      <c r="F5" s="22"/>
      <c r="G5" s="22"/>
      <c r="H5" s="12"/>
      <c r="I5" s="22"/>
      <c r="J5" s="22"/>
      <c r="K5" s="22"/>
      <c r="L5" s="22"/>
      <c r="M5" s="22"/>
      <c r="N5" s="22"/>
      <c r="O5" s="22"/>
      <c r="P5" s="12"/>
      <c r="Q5" s="22"/>
      <c r="R5" s="22"/>
      <c r="S5" s="22"/>
      <c r="T5" s="12"/>
      <c r="U5" s="12"/>
      <c r="V5" s="22"/>
      <c r="W5" s="22"/>
      <c r="X5" s="22"/>
      <c r="Y5" s="22"/>
      <c r="Z5" s="22"/>
      <c r="AA5" s="22"/>
      <c r="AB5" s="22"/>
      <c r="AC5" s="22"/>
      <c r="AD5" s="12"/>
      <c r="AE5" s="12"/>
      <c r="AF5" s="103"/>
      <c r="AG5" s="104">
        <f>预算汇总表!K4/(1-参数表!B18)</f>
        <v>135.135135135135</v>
      </c>
    </row>
  </sheetData>
  <sheetProtection algorithmName="SHA-512" hashValue="lJK7lzwWkWjXmQMWYWuLTJV0XNrSG+/l4vSDX0I1HLm5UBHU3U0cD0QY0t80firebv0B38mz9Eac926LAIQjjw==" saltValue="NIOKfcP+A/Rb2C+vFzpVKQ==" spinCount="100000" sheet="1" selectLockedCells="1" objects="1"/>
  <mergeCells count="1">
    <mergeCell ref="A1:AG1"/>
  </mergeCells>
  <dataValidations count="13">
    <dataValidation type="list" sqref="B5">
      <formula1>"省级,市州级,县区级"</formula1>
    </dataValidation>
    <dataValidation type="list" sqref="C5">
      <formula1>"第一批,第二批"</formula1>
    </dataValidation>
    <dataValidation type="list" allowBlank="1" showInputMessage="1" showErrorMessage="1" sqref="D5">
      <formula1>参数表!$B$4:$F$4</formula1>
    </dataValidation>
    <dataValidation type="list" allowBlank="1" showInputMessage="1" showErrorMessage="1" sqref="F5">
      <formula1>班级产业对应属性表!$A$3:$A$60</formula1>
    </dataValidation>
    <dataValidation type="whole" operator="between" showErrorMessage="1" error="人数必须在30-50人之间" sqref="G5" errorStyle="warning">
      <formula1>30</formula1>
      <formula2>50</formula2>
    </dataValidation>
    <dataValidation type="list" sqref="I5">
      <formula1>"申报前确定（公告、专家评、过组织程序等）,申报前确定（线下询价采购）,申报后确定（常规招投标）,申报后确定（电子超市采购）,申报后确定（线下询价采购）"</formula1>
    </dataValidation>
    <dataValidation type="custom" showInputMessage="1" showErrorMessage="1" error="不符合规则，重新输入" sqref="L5" errorStyle="warning">
      <formula1>AND(LEN(L5)=11,ISNUMBER(--L5),LEFT(L5,1)="1")</formula1>
    </dataValidation>
    <dataValidation type="custom" showInputMessage="1" showErrorMessage="1" error="请有效输入" sqref="O5" errorStyle="warning">
      <formula1>AND(LEN(O5)=11,ISNUMBER(--O5),LEFT(O5,1)="1")</formula1>
    </dataValidation>
    <dataValidation type="list" sqref="R5">
      <formula1>"1个村或相邻几个村,1个乡镇内各村,1个县各乡镇,1个市州各区县,全省各市州"</formula1>
    </dataValidation>
    <dataValidation type="whole" operator="between" allowBlank="1" showInputMessage="1" showErrorMessage="1" error="不符要求，重新输入" sqref="X5" errorStyle="warning">
      <formula1>1</formula1>
      <formula2>8</formula2>
    </dataValidation>
    <dataValidation type="list" allowBlank="1" showInputMessage="1" showErrorMessage="1" sqref="Y5">
      <formula1>参数表!$B$6:$H$6</formula1>
    </dataValidation>
    <dataValidation type="custom" showInputMessage="1" showErrorMessage="1" error="比例错误，重输" sqref="AA5" errorStyle="warning">
      <formula1>AND(AA5&gt;=VLOOKUP(VLOOKUP(F5,班级产业对应属性表!$A:$C,2,FALSE),参数表!$A:$C,2,FALSE)*X5,X5+AA5&lt;=30)</formula1>
    </dataValidation>
    <dataValidation type="list" allowBlank="1" showInputMessage="1" showErrorMessage="1" sqref="AB5">
      <formula1>参数表!$B$7:$H$7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0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F33" sqref="F33"/>
    </sheetView>
  </sheetViews>
  <sheetFormatPr defaultColWidth="9" defaultRowHeight="14.25"/>
  <cols>
    <col min="1" max="1" width="5.88333333333333" style="48" customWidth="1"/>
    <col min="2" max="2" width="9" style="47"/>
    <col min="3" max="3" width="8.63333333333333" style="49" customWidth="1"/>
    <col min="4" max="4" width="28.4" style="47" customWidth="1"/>
    <col min="5" max="5" width="9.99166666666667" style="47" customWidth="1"/>
    <col min="6" max="6" width="38" style="47" customWidth="1"/>
    <col min="7" max="7" width="14.2833333333333" style="47" customWidth="1"/>
    <col min="8" max="8" width="24.4583333333333" style="47" customWidth="1"/>
    <col min="9" max="9" width="7.49166666666667" style="49" customWidth="1"/>
    <col min="10" max="10" width="6.96666666666667" style="47" customWidth="1"/>
    <col min="11" max="11" width="21.9583333333333" style="47" customWidth="1"/>
    <col min="12" max="12" width="7.85" style="47" customWidth="1"/>
    <col min="13" max="13" width="24.5" style="47" customWidth="1"/>
    <col min="14" max="14" width="9.28333333333333" style="47" customWidth="1"/>
    <col min="15" max="15" width="23.0333333333333" style="47" customWidth="1"/>
    <col min="16" max="16" width="9.28333333333333" style="47" customWidth="1"/>
    <col min="17" max="17" width="23.75" style="47" customWidth="1"/>
    <col min="18" max="18" width="8.91666666666667" style="47" customWidth="1"/>
    <col min="19" max="19" width="21.7916666666667" style="47" customWidth="1"/>
    <col min="20" max="20" width="28.025" style="47" customWidth="1"/>
    <col min="21" max="16377" width="9" style="47"/>
    <col min="16378" max="16384" width="9" style="48"/>
  </cols>
  <sheetData>
    <row r="1" s="47" customFormat="1" ht="26" customHeight="1" spans="1:20">
      <c r="A1" s="50" t="s">
        <v>214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</row>
    <row r="2" s="47" customFormat="1" ht="26" customHeight="1" spans="1:20">
      <c r="A2" s="51" t="s">
        <v>215</v>
      </c>
      <c r="B2" s="52"/>
      <c r="C2" s="53" t="s">
        <v>216</v>
      </c>
      <c r="D2" s="54">
        <f>申报主表!E5</f>
        <v>0</v>
      </c>
      <c r="E2" s="55"/>
      <c r="F2" s="53" t="s">
        <v>217</v>
      </c>
      <c r="G2" s="56"/>
      <c r="H2" s="57"/>
      <c r="I2" s="58"/>
      <c r="J2" s="51" t="s">
        <v>218</v>
      </c>
      <c r="K2" s="51"/>
      <c r="L2" s="51" t="s">
        <v>219</v>
      </c>
      <c r="M2" s="51"/>
      <c r="N2" s="51" t="s">
        <v>220</v>
      </c>
      <c r="O2" s="51"/>
      <c r="P2" s="51" t="s">
        <v>221</v>
      </c>
      <c r="Q2" s="51"/>
      <c r="R2" s="51" t="s">
        <v>222</v>
      </c>
      <c r="S2" s="51"/>
      <c r="T2" s="55"/>
    </row>
    <row r="3" s="47" customFormat="1" ht="45" customHeight="1" spans="1:20">
      <c r="A3" s="51"/>
      <c r="B3" s="51" t="s">
        <v>223</v>
      </c>
      <c r="C3" s="51" t="s">
        <v>224</v>
      </c>
      <c r="D3" s="51" t="s">
        <v>225</v>
      </c>
      <c r="E3" s="51" t="s">
        <v>226</v>
      </c>
      <c r="F3" s="51" t="s">
        <v>227</v>
      </c>
      <c r="G3" s="59" t="s">
        <v>228</v>
      </c>
      <c r="H3" s="59" t="s">
        <v>229</v>
      </c>
      <c r="I3" s="51" t="s">
        <v>230</v>
      </c>
      <c r="J3" s="51" t="s">
        <v>231</v>
      </c>
      <c r="K3" s="51" t="s">
        <v>232</v>
      </c>
      <c r="L3" s="51" t="s">
        <v>231</v>
      </c>
      <c r="M3" s="51" t="s">
        <v>232</v>
      </c>
      <c r="N3" s="51" t="s">
        <v>231</v>
      </c>
      <c r="O3" s="51" t="s">
        <v>232</v>
      </c>
      <c r="P3" s="51" t="s">
        <v>231</v>
      </c>
      <c r="Q3" s="51" t="s">
        <v>232</v>
      </c>
      <c r="R3" s="51" t="s">
        <v>231</v>
      </c>
      <c r="S3" s="51" t="s">
        <v>232</v>
      </c>
      <c r="T3" s="51" t="s">
        <v>233</v>
      </c>
    </row>
    <row r="4" s="47" customFormat="1" ht="23" customHeight="1" spans="1:20">
      <c r="A4" s="53">
        <v>1</v>
      </c>
      <c r="B4" s="60" t="s">
        <v>234</v>
      </c>
      <c r="C4" s="53" t="s">
        <v>235</v>
      </c>
      <c r="D4" s="61" t="s">
        <v>236</v>
      </c>
      <c r="E4" s="62" t="s">
        <v>237</v>
      </c>
      <c r="F4" s="63" t="s">
        <v>238</v>
      </c>
      <c r="G4" s="62" t="s">
        <v>108</v>
      </c>
      <c r="H4" s="64"/>
      <c r="I4" s="65">
        <v>1</v>
      </c>
      <c r="J4" s="64" t="s">
        <v>239</v>
      </c>
      <c r="K4" s="63" t="s">
        <v>57</v>
      </c>
      <c r="L4" s="64"/>
      <c r="M4" s="63"/>
      <c r="N4" s="64"/>
      <c r="O4" s="63"/>
      <c r="P4" s="66"/>
      <c r="Q4" s="63"/>
      <c r="R4" s="64"/>
      <c r="S4" s="63"/>
      <c r="T4" s="63"/>
    </row>
    <row r="5" s="47" customFormat="1" spans="1:20">
      <c r="A5" s="53"/>
      <c r="B5" s="67"/>
      <c r="C5" s="53" t="s">
        <v>235</v>
      </c>
      <c r="D5" s="68"/>
      <c r="E5" s="62"/>
      <c r="F5" s="68"/>
      <c r="G5" s="64"/>
      <c r="H5" s="64"/>
      <c r="I5" s="65"/>
      <c r="J5" s="64"/>
      <c r="K5" s="63"/>
      <c r="L5" s="64"/>
      <c r="M5" s="63"/>
      <c r="N5" s="64"/>
      <c r="O5" s="63"/>
      <c r="P5" s="64"/>
      <c r="Q5" s="63"/>
      <c r="R5" s="64"/>
      <c r="S5" s="63"/>
      <c r="T5" s="63"/>
    </row>
    <row r="6" s="47" customFormat="1" spans="1:20">
      <c r="A6" s="53"/>
      <c r="B6" s="67"/>
      <c r="C6" s="53" t="s">
        <v>235</v>
      </c>
      <c r="D6" s="62"/>
      <c r="E6" s="62"/>
      <c r="F6" s="63"/>
      <c r="G6" s="64"/>
      <c r="H6" s="64"/>
      <c r="I6" s="65"/>
      <c r="J6" s="64"/>
      <c r="K6" s="63"/>
      <c r="L6" s="64"/>
      <c r="M6" s="63"/>
      <c r="N6" s="64"/>
      <c r="O6" s="63"/>
      <c r="P6" s="64"/>
      <c r="Q6" s="63"/>
      <c r="R6" s="64"/>
      <c r="S6" s="63"/>
      <c r="T6" s="63"/>
    </row>
    <row r="7" s="47" customFormat="1" spans="1:20">
      <c r="A7" s="53"/>
      <c r="B7" s="67"/>
      <c r="C7" s="53" t="s">
        <v>240</v>
      </c>
      <c r="D7" s="62"/>
      <c r="E7" s="62"/>
      <c r="F7" s="63"/>
      <c r="G7" s="64"/>
      <c r="H7" s="64"/>
      <c r="I7" s="65"/>
      <c r="J7" s="64"/>
      <c r="K7" s="63"/>
      <c r="L7" s="64"/>
      <c r="M7" s="63"/>
      <c r="N7" s="64"/>
      <c r="O7" s="63"/>
      <c r="P7" s="64"/>
      <c r="Q7" s="63"/>
      <c r="R7" s="64"/>
      <c r="S7" s="63"/>
      <c r="T7" s="63"/>
    </row>
    <row r="8" s="47" customFormat="1" spans="1:20">
      <c r="A8" s="53"/>
      <c r="B8" s="69"/>
      <c r="C8" s="53" t="s">
        <v>241</v>
      </c>
      <c r="D8" s="62"/>
      <c r="E8" s="62"/>
      <c r="F8" s="63"/>
      <c r="G8" s="64"/>
      <c r="H8" s="64"/>
      <c r="I8" s="65"/>
      <c r="J8" s="64"/>
      <c r="K8" s="63"/>
      <c r="L8" s="64"/>
      <c r="M8" s="63"/>
      <c r="N8" s="64"/>
      <c r="O8" s="63"/>
      <c r="P8" s="64"/>
      <c r="Q8" s="63"/>
      <c r="R8" s="64"/>
      <c r="S8" s="63"/>
      <c r="T8" s="63"/>
    </row>
    <row r="9" s="47" customFormat="1" spans="1:20">
      <c r="A9" s="53"/>
      <c r="B9" s="60" t="s">
        <v>242</v>
      </c>
      <c r="C9" s="53" t="s">
        <v>235</v>
      </c>
      <c r="D9" s="62"/>
      <c r="E9" s="62"/>
      <c r="F9" s="63" t="s">
        <v>55</v>
      </c>
      <c r="G9" s="64"/>
      <c r="H9" s="64"/>
      <c r="I9" s="65"/>
      <c r="J9" s="64"/>
      <c r="K9" s="63"/>
      <c r="L9" s="64"/>
      <c r="M9" s="63"/>
      <c r="N9" s="64"/>
      <c r="O9" s="63"/>
      <c r="P9" s="64"/>
      <c r="Q9" s="63"/>
      <c r="R9" s="64"/>
      <c r="S9" s="63"/>
      <c r="T9" s="63"/>
    </row>
    <row r="10" s="47" customFormat="1" spans="1:20">
      <c r="A10" s="53"/>
      <c r="B10" s="67"/>
      <c r="C10" s="53" t="s">
        <v>240</v>
      </c>
      <c r="D10" s="62"/>
      <c r="E10" s="62"/>
      <c r="F10" s="63" t="s">
        <v>55</v>
      </c>
      <c r="G10" s="64"/>
      <c r="H10" s="64"/>
      <c r="I10" s="65"/>
      <c r="J10" s="64"/>
      <c r="K10" s="63"/>
      <c r="L10" s="64"/>
      <c r="M10" s="63"/>
      <c r="N10" s="64"/>
      <c r="O10" s="63"/>
      <c r="P10" s="64"/>
      <c r="Q10" s="63"/>
      <c r="R10" s="64"/>
      <c r="S10" s="63"/>
      <c r="T10" s="63"/>
    </row>
    <row r="11" s="47" customFormat="1" spans="1:20">
      <c r="A11" s="53"/>
      <c r="B11" s="69"/>
      <c r="C11" s="53" t="s">
        <v>241</v>
      </c>
      <c r="D11" s="62"/>
      <c r="E11" s="62"/>
      <c r="F11" s="63" t="s">
        <v>55</v>
      </c>
      <c r="G11" s="64"/>
      <c r="H11" s="64"/>
      <c r="I11" s="65"/>
      <c r="J11" s="64"/>
      <c r="K11" s="63"/>
      <c r="L11" s="64"/>
      <c r="M11" s="63"/>
      <c r="N11" s="64"/>
      <c r="O11" s="63"/>
      <c r="P11" s="64"/>
      <c r="Q11" s="63"/>
      <c r="R11" s="64"/>
      <c r="S11" s="63"/>
      <c r="T11" s="63"/>
    </row>
    <row r="12" s="47" customFormat="1" spans="1:20">
      <c r="A12" s="53"/>
      <c r="B12" s="60" t="s">
        <v>243</v>
      </c>
      <c r="C12" s="53" t="s">
        <v>235</v>
      </c>
      <c r="D12" s="62"/>
      <c r="E12" s="62"/>
      <c r="F12" s="63" t="s">
        <v>55</v>
      </c>
      <c r="G12" s="62"/>
      <c r="H12" s="64"/>
      <c r="I12" s="65"/>
      <c r="J12" s="64"/>
      <c r="K12" s="63"/>
      <c r="L12" s="64"/>
      <c r="M12" s="63"/>
      <c r="N12" s="64"/>
      <c r="O12" s="63"/>
      <c r="P12" s="64"/>
      <c r="Q12" s="63"/>
      <c r="R12" s="64"/>
      <c r="S12" s="63"/>
      <c r="T12" s="63"/>
    </row>
    <row r="13" s="47" customFormat="1" spans="1:20">
      <c r="A13" s="53"/>
      <c r="B13" s="67"/>
      <c r="C13" s="53" t="s">
        <v>240</v>
      </c>
      <c r="D13" s="62"/>
      <c r="E13" s="62"/>
      <c r="F13" s="63" t="s">
        <v>55</v>
      </c>
      <c r="G13" s="62"/>
      <c r="H13" s="64"/>
      <c r="I13" s="65"/>
      <c r="J13" s="64"/>
      <c r="K13" s="63"/>
      <c r="L13" s="64"/>
      <c r="M13" s="63"/>
      <c r="N13" s="64"/>
      <c r="O13" s="63"/>
      <c r="P13" s="64"/>
      <c r="Q13" s="63"/>
      <c r="R13" s="64"/>
      <c r="S13" s="63"/>
      <c r="T13" s="63"/>
    </row>
    <row r="14" s="47" customFormat="1" spans="1:20">
      <c r="A14" s="53"/>
      <c r="B14" s="69"/>
      <c r="C14" s="53" t="s">
        <v>241</v>
      </c>
      <c r="D14" s="62"/>
      <c r="E14" s="62"/>
      <c r="F14" s="63" t="s">
        <v>55</v>
      </c>
      <c r="G14" s="62"/>
      <c r="H14" s="64"/>
      <c r="I14" s="65"/>
      <c r="J14" s="64"/>
      <c r="K14" s="63"/>
      <c r="L14" s="64"/>
      <c r="M14" s="63"/>
      <c r="N14" s="64"/>
      <c r="O14" s="63"/>
      <c r="P14" s="64"/>
      <c r="Q14" s="63"/>
      <c r="R14" s="64"/>
      <c r="S14" s="63"/>
      <c r="T14" s="63"/>
    </row>
    <row r="15" s="47" customFormat="1" spans="1:20">
      <c r="A15" s="53"/>
      <c r="B15" s="60" t="s">
        <v>244</v>
      </c>
      <c r="C15" s="53" t="s">
        <v>235</v>
      </c>
      <c r="D15" s="62"/>
      <c r="E15" s="62"/>
      <c r="F15" s="63" t="s">
        <v>55</v>
      </c>
      <c r="G15" s="62"/>
      <c r="H15" s="64"/>
      <c r="I15" s="65"/>
      <c r="J15" s="64"/>
      <c r="K15" s="63"/>
      <c r="L15" s="64"/>
      <c r="M15" s="63"/>
      <c r="N15" s="64"/>
      <c r="O15" s="63"/>
      <c r="P15" s="64"/>
      <c r="Q15" s="63"/>
      <c r="R15" s="64"/>
      <c r="S15" s="63"/>
      <c r="T15" s="63"/>
    </row>
    <row r="16" s="47" customFormat="1" spans="1:20">
      <c r="A16" s="53"/>
      <c r="B16" s="67"/>
      <c r="C16" s="53" t="s">
        <v>240</v>
      </c>
      <c r="D16" s="62"/>
      <c r="E16" s="62"/>
      <c r="F16" s="63" t="s">
        <v>55</v>
      </c>
      <c r="G16" s="62"/>
      <c r="H16" s="64"/>
      <c r="I16" s="65"/>
      <c r="J16" s="64"/>
      <c r="K16" s="63"/>
      <c r="L16" s="64"/>
      <c r="M16" s="63"/>
      <c r="N16" s="64"/>
      <c r="O16" s="63"/>
      <c r="P16" s="64"/>
      <c r="Q16" s="63"/>
      <c r="R16" s="64"/>
      <c r="S16" s="63"/>
      <c r="T16" s="63"/>
    </row>
    <row r="17" s="47" customFormat="1" spans="1:20">
      <c r="A17" s="53"/>
      <c r="B17" s="69"/>
      <c r="C17" s="53" t="s">
        <v>241</v>
      </c>
      <c r="D17" s="62"/>
      <c r="E17" s="62"/>
      <c r="F17" s="63" t="s">
        <v>55</v>
      </c>
      <c r="G17" s="62"/>
      <c r="H17" s="64"/>
      <c r="I17" s="65"/>
      <c r="J17" s="64"/>
      <c r="K17" s="63"/>
      <c r="L17" s="64"/>
      <c r="M17" s="63"/>
      <c r="N17" s="64"/>
      <c r="O17" s="63"/>
      <c r="P17" s="64"/>
      <c r="Q17" s="63"/>
      <c r="R17" s="64"/>
      <c r="S17" s="63"/>
      <c r="T17" s="63"/>
    </row>
    <row r="18" s="47" customFormat="1" spans="1:20">
      <c r="A18" s="53"/>
      <c r="B18" s="60" t="s">
        <v>245</v>
      </c>
      <c r="C18" s="53" t="s">
        <v>235</v>
      </c>
      <c r="D18" s="62"/>
      <c r="E18" s="62"/>
      <c r="F18" s="63" t="s">
        <v>55</v>
      </c>
      <c r="G18" s="62"/>
      <c r="H18" s="64"/>
      <c r="I18" s="65"/>
      <c r="J18" s="64"/>
      <c r="K18" s="63"/>
      <c r="L18" s="64"/>
      <c r="M18" s="63"/>
      <c r="N18" s="64"/>
      <c r="O18" s="63"/>
      <c r="P18" s="64"/>
      <c r="Q18" s="63"/>
      <c r="R18" s="64"/>
      <c r="S18" s="63"/>
      <c r="T18" s="63"/>
    </row>
    <row r="19" s="47" customFormat="1" spans="1:20">
      <c r="A19" s="53"/>
      <c r="B19" s="67"/>
      <c r="C19" s="53" t="s">
        <v>240</v>
      </c>
      <c r="D19" s="62"/>
      <c r="E19" s="62"/>
      <c r="F19" s="63" t="s">
        <v>55</v>
      </c>
      <c r="G19" s="62" t="s">
        <v>55</v>
      </c>
      <c r="H19" s="64"/>
      <c r="I19" s="65"/>
      <c r="J19" s="64"/>
      <c r="K19" s="63"/>
      <c r="L19" s="64"/>
      <c r="M19" s="63"/>
      <c r="N19" s="64"/>
      <c r="O19" s="63"/>
      <c r="P19" s="64"/>
      <c r="Q19" s="63"/>
      <c r="R19" s="64"/>
      <c r="S19" s="63"/>
      <c r="T19" s="63"/>
    </row>
    <row r="20" s="47" customFormat="1" spans="1:20">
      <c r="A20" s="53"/>
      <c r="B20" s="69"/>
      <c r="C20" s="53" t="s">
        <v>241</v>
      </c>
      <c r="D20" s="62"/>
      <c r="E20" s="62"/>
      <c r="F20" s="63"/>
      <c r="G20" s="62"/>
      <c r="H20" s="64"/>
      <c r="I20" s="65"/>
      <c r="J20" s="64"/>
      <c r="K20" s="63"/>
      <c r="L20" s="64"/>
      <c r="M20" s="63"/>
      <c r="N20" s="64"/>
      <c r="O20" s="63"/>
      <c r="P20" s="64"/>
      <c r="Q20" s="63"/>
      <c r="R20" s="64"/>
      <c r="S20" s="63"/>
      <c r="T20" s="63"/>
    </row>
    <row r="21" s="47" customFormat="1" spans="1:20">
      <c r="A21" s="53"/>
      <c r="B21" s="60" t="s">
        <v>246</v>
      </c>
      <c r="C21" s="53" t="s">
        <v>235</v>
      </c>
      <c r="D21" s="62"/>
      <c r="E21" s="62"/>
      <c r="F21" s="63" t="s">
        <v>55</v>
      </c>
      <c r="G21" s="62"/>
      <c r="H21" s="64"/>
      <c r="I21" s="65"/>
      <c r="J21" s="64"/>
      <c r="K21" s="63"/>
      <c r="L21" s="64"/>
      <c r="M21" s="63"/>
      <c r="N21" s="64"/>
      <c r="O21" s="63"/>
      <c r="P21" s="64"/>
      <c r="Q21" s="63"/>
      <c r="R21" s="64"/>
      <c r="S21" s="63"/>
      <c r="T21" s="63"/>
    </row>
    <row r="22" s="47" customFormat="1" spans="1:20">
      <c r="A22" s="53"/>
      <c r="B22" s="67"/>
      <c r="C22" s="53" t="s">
        <v>240</v>
      </c>
      <c r="D22" s="62"/>
      <c r="E22" s="62"/>
      <c r="F22" s="63" t="s">
        <v>55</v>
      </c>
      <c r="G22" s="62" t="s">
        <v>55</v>
      </c>
      <c r="H22" s="64"/>
      <c r="I22" s="65"/>
      <c r="J22" s="64"/>
      <c r="K22" s="63"/>
      <c r="L22" s="64"/>
      <c r="M22" s="63"/>
      <c r="N22" s="64"/>
      <c r="O22" s="63"/>
      <c r="P22" s="64"/>
      <c r="Q22" s="63"/>
      <c r="R22" s="64"/>
      <c r="S22" s="63"/>
      <c r="T22" s="63"/>
    </row>
    <row r="23" s="47" customFormat="1" spans="1:20">
      <c r="A23" s="53"/>
      <c r="B23" s="69"/>
      <c r="C23" s="53" t="s">
        <v>241</v>
      </c>
      <c r="D23" s="62"/>
      <c r="E23" s="62"/>
      <c r="F23" s="63"/>
      <c r="G23" s="62"/>
      <c r="H23" s="64"/>
      <c r="I23" s="65"/>
      <c r="J23" s="64"/>
      <c r="K23" s="63"/>
      <c r="L23" s="64"/>
      <c r="M23" s="63"/>
      <c r="N23" s="64"/>
      <c r="O23" s="63"/>
      <c r="P23" s="64"/>
      <c r="Q23" s="63"/>
      <c r="R23" s="64"/>
      <c r="S23" s="63"/>
      <c r="T23" s="63"/>
    </row>
    <row r="24" s="47" customFormat="1" spans="1:20">
      <c r="A24" s="53"/>
      <c r="B24" s="60" t="s">
        <v>247</v>
      </c>
      <c r="C24" s="53" t="s">
        <v>235</v>
      </c>
      <c r="D24" s="62"/>
      <c r="E24" s="62"/>
      <c r="F24" s="63" t="s">
        <v>55</v>
      </c>
      <c r="G24" s="62"/>
      <c r="H24" s="64"/>
      <c r="I24" s="65"/>
      <c r="J24" s="64"/>
      <c r="K24" s="63"/>
      <c r="L24" s="64"/>
      <c r="M24" s="63"/>
      <c r="N24" s="64"/>
      <c r="O24" s="63"/>
      <c r="P24" s="64"/>
      <c r="Q24" s="63"/>
      <c r="R24" s="64"/>
      <c r="S24" s="63"/>
      <c r="T24" s="63"/>
    </row>
    <row r="25" s="47" customFormat="1" spans="1:20">
      <c r="A25" s="53"/>
      <c r="B25" s="67"/>
      <c r="C25" s="53" t="s">
        <v>240</v>
      </c>
      <c r="D25" s="62"/>
      <c r="E25" s="62"/>
      <c r="F25" s="63" t="s">
        <v>55</v>
      </c>
      <c r="G25" s="62"/>
      <c r="H25" s="64"/>
      <c r="I25" s="65"/>
      <c r="J25" s="64"/>
      <c r="K25" s="63"/>
      <c r="L25" s="64"/>
      <c r="M25" s="63"/>
      <c r="N25" s="64"/>
      <c r="O25" s="63"/>
      <c r="P25" s="64"/>
      <c r="Q25" s="63"/>
      <c r="R25" s="64"/>
      <c r="S25" s="63"/>
      <c r="T25" s="63"/>
    </row>
    <row r="26" s="47" customFormat="1" spans="1:20">
      <c r="A26" s="53"/>
      <c r="B26" s="69"/>
      <c r="C26" s="53" t="s">
        <v>241</v>
      </c>
      <c r="D26" s="62"/>
      <c r="E26" s="62"/>
      <c r="F26" s="63" t="s">
        <v>55</v>
      </c>
      <c r="G26" s="62"/>
      <c r="H26" s="64"/>
      <c r="I26" s="65"/>
      <c r="J26" s="64"/>
      <c r="K26" s="63"/>
      <c r="L26" s="64"/>
      <c r="M26" s="63"/>
      <c r="N26" s="64"/>
      <c r="O26" s="63"/>
      <c r="P26" s="64"/>
      <c r="Q26" s="63"/>
      <c r="R26" s="64"/>
      <c r="S26" s="63"/>
      <c r="T26" s="63"/>
    </row>
    <row r="27" s="47" customFormat="1" spans="1:20">
      <c r="A27" s="53"/>
      <c r="B27" s="60" t="s">
        <v>248</v>
      </c>
      <c r="C27" s="53" t="s">
        <v>235</v>
      </c>
      <c r="D27" s="62"/>
      <c r="E27" s="62"/>
      <c r="F27" s="63" t="s">
        <v>55</v>
      </c>
      <c r="G27" s="62"/>
      <c r="H27" s="64"/>
      <c r="I27" s="65"/>
      <c r="J27" s="64"/>
      <c r="K27" s="63"/>
      <c r="L27" s="64"/>
      <c r="M27" s="63"/>
      <c r="N27" s="64"/>
      <c r="O27" s="63"/>
      <c r="P27" s="64"/>
      <c r="Q27" s="63"/>
      <c r="R27" s="64"/>
      <c r="S27" s="63"/>
      <c r="T27" s="63"/>
    </row>
    <row r="28" s="47" customFormat="1" spans="1:20">
      <c r="A28" s="53"/>
      <c r="B28" s="67"/>
      <c r="C28" s="53" t="s">
        <v>240</v>
      </c>
      <c r="D28" s="62"/>
      <c r="E28" s="62"/>
      <c r="F28" s="63" t="s">
        <v>55</v>
      </c>
      <c r="G28" s="62"/>
      <c r="H28" s="64"/>
      <c r="I28" s="65"/>
      <c r="J28" s="64"/>
      <c r="K28" s="63"/>
      <c r="L28" s="64"/>
      <c r="M28" s="63"/>
      <c r="N28" s="64"/>
      <c r="O28" s="63"/>
      <c r="P28" s="64"/>
      <c r="Q28" s="63"/>
      <c r="R28" s="64"/>
      <c r="S28" s="63"/>
      <c r="T28" s="63"/>
    </row>
    <row r="29" s="47" customFormat="1" spans="1:20">
      <c r="A29" s="53"/>
      <c r="B29" s="69"/>
      <c r="C29" s="53" t="s">
        <v>241</v>
      </c>
      <c r="D29" s="62"/>
      <c r="E29" s="62"/>
      <c r="F29" s="63" t="s">
        <v>55</v>
      </c>
      <c r="G29" s="62"/>
      <c r="H29" s="64"/>
      <c r="I29" s="65"/>
      <c r="J29" s="64"/>
      <c r="K29" s="63"/>
      <c r="L29" s="64"/>
      <c r="M29" s="63"/>
      <c r="N29" s="64"/>
      <c r="O29" s="63"/>
      <c r="P29" s="64"/>
      <c r="Q29" s="63"/>
      <c r="R29" s="64"/>
      <c r="S29" s="63"/>
      <c r="T29" s="63"/>
    </row>
    <row r="30" s="47" customFormat="1" spans="1:20">
      <c r="A30" s="53"/>
      <c r="B30" s="60" t="s">
        <v>249</v>
      </c>
      <c r="C30" s="53" t="s">
        <v>235</v>
      </c>
      <c r="D30" s="62"/>
      <c r="E30" s="62"/>
      <c r="F30" s="63" t="s">
        <v>55</v>
      </c>
      <c r="G30" s="62"/>
      <c r="H30" s="64"/>
      <c r="I30" s="65"/>
      <c r="J30" s="64"/>
      <c r="K30" s="63"/>
      <c r="L30" s="64"/>
      <c r="M30" s="63"/>
      <c r="N30" s="64"/>
      <c r="O30" s="63"/>
      <c r="P30" s="64"/>
      <c r="Q30" s="63"/>
      <c r="R30" s="64"/>
      <c r="S30" s="63"/>
      <c r="T30" s="63"/>
    </row>
    <row r="31" s="47" customFormat="1" spans="1:20">
      <c r="A31" s="53"/>
      <c r="B31" s="67"/>
      <c r="C31" s="53" t="s">
        <v>240</v>
      </c>
      <c r="D31" s="62"/>
      <c r="E31" s="62"/>
      <c r="F31" s="63" t="s">
        <v>55</v>
      </c>
      <c r="G31" s="62"/>
      <c r="H31" s="64"/>
      <c r="I31" s="65"/>
      <c r="J31" s="64"/>
      <c r="K31" s="63"/>
      <c r="L31" s="64"/>
      <c r="M31" s="63"/>
      <c r="N31" s="64"/>
      <c r="O31" s="63"/>
      <c r="P31" s="64"/>
      <c r="Q31" s="63"/>
      <c r="R31" s="64"/>
      <c r="S31" s="63"/>
      <c r="T31" s="63"/>
    </row>
    <row r="32" s="47" customFormat="1" spans="1:20">
      <c r="A32" s="53"/>
      <c r="B32" s="69"/>
      <c r="C32" s="53" t="s">
        <v>241</v>
      </c>
      <c r="D32" s="62"/>
      <c r="E32" s="62"/>
      <c r="F32" s="63"/>
      <c r="G32" s="62"/>
      <c r="H32" s="64"/>
      <c r="I32" s="65"/>
      <c r="J32" s="64"/>
      <c r="K32" s="63"/>
      <c r="L32" s="64"/>
      <c r="M32" s="63"/>
      <c r="N32" s="64"/>
      <c r="O32" s="63"/>
      <c r="P32" s="64"/>
      <c r="Q32" s="63"/>
      <c r="R32" s="64"/>
      <c r="S32" s="63"/>
      <c r="T32" s="63"/>
    </row>
    <row r="33" s="47" customFormat="1" spans="1:20">
      <c r="A33" s="53"/>
      <c r="B33" s="60" t="s">
        <v>250</v>
      </c>
      <c r="C33" s="53" t="s">
        <v>235</v>
      </c>
      <c r="D33" s="62"/>
      <c r="E33" s="62"/>
      <c r="F33" s="63" t="s">
        <v>55</v>
      </c>
      <c r="G33" s="62"/>
      <c r="H33" s="64"/>
      <c r="I33" s="65"/>
      <c r="J33" s="64"/>
      <c r="K33" s="63"/>
      <c r="L33" s="64"/>
      <c r="M33" s="63"/>
      <c r="N33" s="64"/>
      <c r="O33" s="63"/>
      <c r="P33" s="64"/>
      <c r="Q33" s="63"/>
      <c r="R33" s="64"/>
      <c r="S33" s="63"/>
      <c r="T33" s="63"/>
    </row>
    <row r="34" s="47" customFormat="1" spans="1:20">
      <c r="A34" s="53"/>
      <c r="B34" s="67"/>
      <c r="C34" s="53" t="s">
        <v>240</v>
      </c>
      <c r="D34" s="62"/>
      <c r="E34" s="62"/>
      <c r="F34" s="63" t="s">
        <v>55</v>
      </c>
      <c r="G34" s="62" t="s">
        <v>55</v>
      </c>
      <c r="H34" s="64"/>
      <c r="I34" s="65"/>
      <c r="J34" s="64"/>
      <c r="K34" s="63"/>
      <c r="L34" s="64"/>
      <c r="M34" s="63"/>
      <c r="N34" s="64"/>
      <c r="O34" s="63"/>
      <c r="P34" s="64"/>
      <c r="Q34" s="63"/>
      <c r="R34" s="64"/>
      <c r="S34" s="63"/>
      <c r="T34" s="63"/>
    </row>
    <row r="35" s="47" customFormat="1" spans="1:20">
      <c r="A35" s="53"/>
      <c r="B35" s="69"/>
      <c r="C35" s="53" t="s">
        <v>241</v>
      </c>
      <c r="D35" s="62"/>
      <c r="E35" s="62"/>
      <c r="F35" s="63"/>
      <c r="G35" s="62"/>
      <c r="H35" s="64"/>
      <c r="I35" s="65"/>
      <c r="J35" s="64"/>
      <c r="K35" s="63"/>
      <c r="L35" s="64"/>
      <c r="M35" s="63"/>
      <c r="N35" s="64"/>
      <c r="O35" s="63"/>
      <c r="P35" s="64"/>
      <c r="Q35" s="63"/>
      <c r="R35" s="64"/>
      <c r="S35" s="63"/>
      <c r="T35" s="63"/>
    </row>
    <row r="36" s="47" customFormat="1" spans="1:20">
      <c r="A36" s="53"/>
      <c r="B36" s="60" t="s">
        <v>251</v>
      </c>
      <c r="C36" s="53" t="s">
        <v>235</v>
      </c>
      <c r="D36" s="62"/>
      <c r="E36" s="62"/>
      <c r="F36" s="63" t="s">
        <v>55</v>
      </c>
      <c r="G36" s="62"/>
      <c r="H36" s="64"/>
      <c r="I36" s="65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3"/>
    </row>
    <row r="37" s="47" customFormat="1" spans="1:20">
      <c r="A37" s="53"/>
      <c r="B37" s="67"/>
      <c r="C37" s="53" t="s">
        <v>240</v>
      </c>
      <c r="D37" s="62"/>
      <c r="E37" s="62"/>
      <c r="F37" s="63" t="s">
        <v>55</v>
      </c>
      <c r="G37" s="62"/>
      <c r="H37" s="64"/>
      <c r="I37" s="65"/>
      <c r="J37" s="64"/>
      <c r="K37" s="63"/>
      <c r="L37" s="64"/>
      <c r="M37" s="63"/>
      <c r="N37" s="64"/>
      <c r="O37" s="63"/>
      <c r="P37" s="64"/>
      <c r="Q37" s="63"/>
      <c r="R37" s="64"/>
      <c r="S37" s="63"/>
      <c r="T37" s="63"/>
    </row>
    <row r="38" s="47" customFormat="1" spans="1:20">
      <c r="A38" s="53"/>
      <c r="B38" s="69"/>
      <c r="C38" s="53" t="s">
        <v>241</v>
      </c>
      <c r="D38" s="62"/>
      <c r="E38" s="62"/>
      <c r="F38" s="63" t="s">
        <v>55</v>
      </c>
      <c r="G38" s="62"/>
      <c r="H38" s="64"/>
      <c r="I38" s="65"/>
      <c r="J38" s="64"/>
      <c r="K38" s="63"/>
      <c r="L38" s="64"/>
      <c r="M38" s="63"/>
      <c r="N38" s="64"/>
      <c r="O38" s="63"/>
      <c r="P38" s="64"/>
      <c r="Q38" s="63"/>
      <c r="R38" s="64"/>
      <c r="S38" s="63"/>
      <c r="T38" s="63"/>
    </row>
    <row r="39" s="47" customFormat="1" spans="1:20">
      <c r="A39" s="53"/>
      <c r="B39" s="60" t="s">
        <v>252</v>
      </c>
      <c r="C39" s="53" t="s">
        <v>235</v>
      </c>
      <c r="D39" s="62"/>
      <c r="E39" s="62"/>
      <c r="F39" s="63" t="s">
        <v>55</v>
      </c>
      <c r="G39" s="62"/>
      <c r="H39" s="64"/>
      <c r="I39" s="65"/>
      <c r="J39" s="64"/>
      <c r="K39" s="63"/>
      <c r="L39" s="64"/>
      <c r="M39" s="63"/>
      <c r="N39" s="64"/>
      <c r="O39" s="63"/>
      <c r="P39" s="64"/>
      <c r="Q39" s="63"/>
      <c r="R39" s="64"/>
      <c r="S39" s="63"/>
      <c r="T39" s="63"/>
    </row>
    <row r="40" s="47" customFormat="1" spans="1:20">
      <c r="A40" s="53"/>
      <c r="B40" s="67"/>
      <c r="C40" s="53" t="s">
        <v>240</v>
      </c>
      <c r="D40" s="62"/>
      <c r="E40" s="62"/>
      <c r="F40" s="63" t="s">
        <v>55</v>
      </c>
      <c r="G40" s="62"/>
      <c r="H40" s="64"/>
      <c r="I40" s="65"/>
      <c r="J40" s="64"/>
      <c r="K40" s="63"/>
      <c r="L40" s="64"/>
      <c r="M40" s="63"/>
      <c r="N40" s="64"/>
      <c r="O40" s="63"/>
      <c r="P40" s="64"/>
      <c r="Q40" s="63"/>
      <c r="R40" s="64"/>
      <c r="S40" s="63"/>
      <c r="T40" s="63"/>
    </row>
    <row r="41" s="47" customFormat="1" spans="1:20">
      <c r="A41" s="53"/>
      <c r="B41" s="69"/>
      <c r="C41" s="53" t="s">
        <v>241</v>
      </c>
      <c r="D41" s="62"/>
      <c r="E41" s="62"/>
      <c r="F41" s="63" t="s">
        <v>55</v>
      </c>
      <c r="G41" s="62"/>
      <c r="H41" s="64"/>
      <c r="I41" s="65"/>
      <c r="J41" s="64"/>
      <c r="K41" s="63"/>
      <c r="L41" s="64"/>
      <c r="M41" s="63"/>
      <c r="N41" s="64"/>
      <c r="O41" s="63"/>
      <c r="P41" s="64"/>
      <c r="Q41" s="63"/>
      <c r="R41" s="64"/>
      <c r="S41" s="63"/>
      <c r="T41" s="63"/>
    </row>
    <row r="42" s="47" customFormat="1" spans="1:20">
      <c r="A42" s="53"/>
      <c r="B42" s="60" t="s">
        <v>253</v>
      </c>
      <c r="C42" s="53" t="s">
        <v>235</v>
      </c>
      <c r="D42" s="62"/>
      <c r="E42" s="62"/>
      <c r="F42" s="63" t="s">
        <v>55</v>
      </c>
      <c r="G42" s="62"/>
      <c r="H42" s="64"/>
      <c r="I42" s="65"/>
      <c r="J42" s="64"/>
      <c r="K42" s="63"/>
      <c r="L42" s="64"/>
      <c r="M42" s="63"/>
      <c r="N42" s="64"/>
      <c r="O42" s="63"/>
      <c r="P42" s="64"/>
      <c r="Q42" s="63"/>
      <c r="R42" s="64"/>
      <c r="S42" s="63"/>
      <c r="T42" s="63"/>
    </row>
    <row r="43" s="47" customFormat="1" spans="1:20">
      <c r="A43" s="53"/>
      <c r="B43" s="67"/>
      <c r="C43" s="53" t="s">
        <v>240</v>
      </c>
      <c r="D43" s="62"/>
      <c r="E43" s="62"/>
      <c r="F43" s="63" t="s">
        <v>55</v>
      </c>
      <c r="G43" s="62" t="s">
        <v>55</v>
      </c>
      <c r="H43" s="64"/>
      <c r="I43" s="65"/>
      <c r="J43" s="64"/>
      <c r="K43" s="63"/>
      <c r="L43" s="64"/>
      <c r="M43" s="63"/>
      <c r="N43" s="64"/>
      <c r="O43" s="63"/>
      <c r="P43" s="64"/>
      <c r="Q43" s="63"/>
      <c r="R43" s="64"/>
      <c r="S43" s="63"/>
      <c r="T43" s="63"/>
    </row>
    <row r="44" s="47" customFormat="1" spans="1:20">
      <c r="A44" s="53"/>
      <c r="B44" s="69"/>
      <c r="C44" s="53" t="s">
        <v>241</v>
      </c>
      <c r="D44" s="62"/>
      <c r="E44" s="62"/>
      <c r="F44" s="63"/>
      <c r="G44" s="62"/>
      <c r="H44" s="64"/>
      <c r="I44" s="65"/>
      <c r="J44" s="64"/>
      <c r="K44" s="63"/>
      <c r="L44" s="64"/>
      <c r="M44" s="63"/>
      <c r="N44" s="64"/>
      <c r="O44" s="63"/>
      <c r="P44" s="64"/>
      <c r="Q44" s="63"/>
      <c r="R44" s="64"/>
      <c r="S44" s="63"/>
      <c r="T44" s="63"/>
    </row>
    <row r="45" s="47" customFormat="1" spans="1:20">
      <c r="A45" s="53"/>
      <c r="B45" s="60" t="s">
        <v>254</v>
      </c>
      <c r="C45" s="53" t="s">
        <v>235</v>
      </c>
      <c r="D45" s="62"/>
      <c r="E45" s="62"/>
      <c r="F45" s="63" t="s">
        <v>55</v>
      </c>
      <c r="G45" s="62"/>
      <c r="H45" s="64"/>
      <c r="I45" s="65"/>
      <c r="J45" s="64"/>
      <c r="K45" s="63"/>
      <c r="L45" s="64"/>
      <c r="M45" s="63"/>
      <c r="N45" s="64"/>
      <c r="O45" s="63"/>
      <c r="P45" s="64"/>
      <c r="Q45" s="63"/>
      <c r="R45" s="64"/>
      <c r="S45" s="63"/>
      <c r="T45" s="63"/>
    </row>
    <row r="46" s="47" customFormat="1" spans="1:20">
      <c r="A46" s="53"/>
      <c r="B46" s="67"/>
      <c r="C46" s="53" t="s">
        <v>240</v>
      </c>
      <c r="D46" s="62"/>
      <c r="E46" s="62"/>
      <c r="F46" s="63" t="s">
        <v>55</v>
      </c>
      <c r="G46" s="62" t="s">
        <v>55</v>
      </c>
      <c r="H46" s="64"/>
      <c r="I46" s="65"/>
      <c r="J46" s="64"/>
      <c r="K46" s="63"/>
      <c r="L46" s="64"/>
      <c r="M46" s="63"/>
      <c r="N46" s="64"/>
      <c r="O46" s="63"/>
      <c r="P46" s="64"/>
      <c r="Q46" s="63"/>
      <c r="R46" s="64"/>
      <c r="S46" s="63"/>
      <c r="T46" s="63"/>
    </row>
    <row r="47" s="47" customFormat="1" spans="1:20">
      <c r="A47" s="53"/>
      <c r="B47" s="69"/>
      <c r="C47" s="53" t="s">
        <v>241</v>
      </c>
      <c r="D47" s="62"/>
      <c r="E47" s="62"/>
      <c r="F47" s="63"/>
      <c r="G47" s="62"/>
      <c r="H47" s="64"/>
      <c r="I47" s="65"/>
      <c r="J47" s="64"/>
      <c r="K47" s="63"/>
      <c r="L47" s="64"/>
      <c r="M47" s="63"/>
      <c r="N47" s="64"/>
      <c r="O47" s="63"/>
      <c r="P47" s="64"/>
      <c r="Q47" s="63"/>
      <c r="R47" s="64"/>
      <c r="S47" s="63"/>
      <c r="T47" s="63"/>
    </row>
    <row r="48" s="47" customFormat="1" spans="1:20">
      <c r="A48" s="53"/>
      <c r="B48" s="60" t="s">
        <v>255</v>
      </c>
      <c r="C48" s="53" t="s">
        <v>235</v>
      </c>
      <c r="D48" s="62"/>
      <c r="E48" s="62"/>
      <c r="F48" s="63" t="s">
        <v>55</v>
      </c>
      <c r="G48" s="62"/>
      <c r="H48" s="64"/>
      <c r="I48" s="65"/>
      <c r="J48" s="64"/>
      <c r="K48" s="63"/>
      <c r="L48" s="64"/>
      <c r="M48" s="63"/>
      <c r="N48" s="64"/>
      <c r="O48" s="63"/>
      <c r="P48" s="64"/>
      <c r="Q48" s="63"/>
      <c r="R48" s="64"/>
      <c r="S48" s="63"/>
      <c r="T48" s="63"/>
    </row>
    <row r="49" s="47" customFormat="1" spans="1:20">
      <c r="A49" s="53"/>
      <c r="B49" s="67"/>
      <c r="C49" s="53" t="s">
        <v>240</v>
      </c>
      <c r="D49" s="62"/>
      <c r="E49" s="62"/>
      <c r="F49" s="63" t="s">
        <v>55</v>
      </c>
      <c r="G49" s="62"/>
      <c r="H49" s="64"/>
      <c r="I49" s="65"/>
      <c r="J49" s="64"/>
      <c r="K49" s="63"/>
      <c r="L49" s="64"/>
      <c r="M49" s="63"/>
      <c r="N49" s="64"/>
      <c r="O49" s="63"/>
      <c r="P49" s="64"/>
      <c r="Q49" s="63"/>
      <c r="R49" s="64"/>
      <c r="S49" s="63"/>
      <c r="T49" s="63"/>
    </row>
    <row r="50" s="47" customFormat="1" spans="1:20">
      <c r="A50" s="53"/>
      <c r="B50" s="69"/>
      <c r="C50" s="53" t="s">
        <v>241</v>
      </c>
      <c r="D50" s="62"/>
      <c r="E50" s="62"/>
      <c r="F50" s="63" t="s">
        <v>55</v>
      </c>
      <c r="G50" s="62"/>
      <c r="H50" s="64"/>
      <c r="I50" s="65"/>
      <c r="J50" s="64"/>
      <c r="K50" s="63"/>
      <c r="L50" s="64"/>
      <c r="M50" s="63"/>
      <c r="N50" s="64"/>
      <c r="O50" s="63"/>
      <c r="P50" s="64"/>
      <c r="Q50" s="63"/>
      <c r="R50" s="64"/>
      <c r="S50" s="63"/>
      <c r="T50" s="63"/>
    </row>
    <row r="51" s="47" customFormat="1" spans="1:20">
      <c r="A51" s="53"/>
      <c r="B51" s="60" t="s">
        <v>256</v>
      </c>
      <c r="C51" s="53" t="s">
        <v>235</v>
      </c>
      <c r="D51" s="62"/>
      <c r="E51" s="62"/>
      <c r="F51" s="63" t="s">
        <v>55</v>
      </c>
      <c r="G51" s="62"/>
      <c r="H51" s="64"/>
      <c r="I51" s="65"/>
      <c r="J51" s="64"/>
      <c r="K51" s="63"/>
      <c r="L51" s="64"/>
      <c r="M51" s="63"/>
      <c r="N51" s="64"/>
      <c r="O51" s="63"/>
      <c r="P51" s="64"/>
      <c r="Q51" s="63"/>
      <c r="R51" s="64"/>
      <c r="S51" s="63"/>
      <c r="T51" s="63"/>
    </row>
    <row r="52" s="47" customFormat="1" spans="1:20">
      <c r="A52" s="53"/>
      <c r="B52" s="67"/>
      <c r="C52" s="53" t="s">
        <v>240</v>
      </c>
      <c r="D52" s="62"/>
      <c r="E52" s="62"/>
      <c r="F52" s="63" t="s">
        <v>55</v>
      </c>
      <c r="G52" s="62"/>
      <c r="H52" s="64"/>
      <c r="I52" s="65"/>
      <c r="J52" s="64"/>
      <c r="K52" s="63"/>
      <c r="L52" s="64"/>
      <c r="M52" s="63"/>
      <c r="N52" s="64"/>
      <c r="O52" s="63"/>
      <c r="P52" s="64"/>
      <c r="Q52" s="63"/>
      <c r="R52" s="64"/>
      <c r="S52" s="63"/>
      <c r="T52" s="63"/>
    </row>
    <row r="53" s="47" customFormat="1" spans="1:20">
      <c r="A53" s="53"/>
      <c r="B53" s="69"/>
      <c r="C53" s="53" t="s">
        <v>241</v>
      </c>
      <c r="D53" s="62"/>
      <c r="E53" s="62"/>
      <c r="F53" s="63" t="s">
        <v>55</v>
      </c>
      <c r="G53" s="62"/>
      <c r="H53" s="64"/>
      <c r="I53" s="65"/>
      <c r="J53" s="64"/>
      <c r="K53" s="63"/>
      <c r="L53" s="64"/>
      <c r="M53" s="63"/>
      <c r="N53" s="64"/>
      <c r="O53" s="63"/>
      <c r="P53" s="64"/>
      <c r="Q53" s="63"/>
      <c r="R53" s="64"/>
      <c r="S53" s="63"/>
      <c r="T53" s="63"/>
    </row>
    <row r="54" s="47" customFormat="1" spans="1:20">
      <c r="A54" s="53"/>
      <c r="B54" s="60" t="s">
        <v>257</v>
      </c>
      <c r="C54" s="53" t="s">
        <v>235</v>
      </c>
      <c r="D54" s="62"/>
      <c r="E54" s="62"/>
      <c r="F54" s="63" t="s">
        <v>55</v>
      </c>
      <c r="G54" s="62"/>
      <c r="H54" s="64"/>
      <c r="I54" s="65"/>
      <c r="J54" s="64"/>
      <c r="K54" s="63"/>
      <c r="L54" s="64"/>
      <c r="M54" s="63"/>
      <c r="N54" s="64"/>
      <c r="O54" s="63"/>
      <c r="P54" s="64"/>
      <c r="Q54" s="63"/>
      <c r="R54" s="64"/>
      <c r="S54" s="63"/>
      <c r="T54" s="63"/>
    </row>
    <row r="55" s="47" customFormat="1" spans="1:20">
      <c r="A55" s="53"/>
      <c r="B55" s="67"/>
      <c r="C55" s="53" t="s">
        <v>240</v>
      </c>
      <c r="D55" s="62"/>
      <c r="E55" s="62"/>
      <c r="F55" s="63" t="s">
        <v>55</v>
      </c>
      <c r="G55" s="62" t="s">
        <v>55</v>
      </c>
      <c r="H55" s="64"/>
      <c r="I55" s="65"/>
      <c r="J55" s="64"/>
      <c r="K55" s="63"/>
      <c r="L55" s="64"/>
      <c r="M55" s="63"/>
      <c r="N55" s="64"/>
      <c r="O55" s="63"/>
      <c r="P55" s="64"/>
      <c r="Q55" s="63"/>
      <c r="R55" s="64"/>
      <c r="S55" s="63"/>
      <c r="T55" s="63"/>
    </row>
    <row r="56" s="47" customFormat="1" spans="1:20">
      <c r="A56" s="53"/>
      <c r="B56" s="69"/>
      <c r="C56" s="53" t="s">
        <v>241</v>
      </c>
      <c r="D56" s="62"/>
      <c r="E56" s="62"/>
      <c r="F56" s="63"/>
      <c r="G56" s="62"/>
      <c r="H56" s="64"/>
      <c r="I56" s="65"/>
      <c r="J56" s="64"/>
      <c r="K56" s="63"/>
      <c r="L56" s="64"/>
      <c r="M56" s="63"/>
      <c r="N56" s="64"/>
      <c r="O56" s="63"/>
      <c r="P56" s="64"/>
      <c r="Q56" s="63"/>
      <c r="R56" s="64"/>
      <c r="S56" s="63"/>
      <c r="T56" s="63"/>
    </row>
    <row r="57" s="47" customFormat="1" spans="1:20">
      <c r="A57" s="53"/>
      <c r="B57" s="60" t="s">
        <v>258</v>
      </c>
      <c r="C57" s="53" t="s">
        <v>235</v>
      </c>
      <c r="D57" s="62"/>
      <c r="E57" s="62"/>
      <c r="F57" s="63" t="s">
        <v>55</v>
      </c>
      <c r="G57" s="62"/>
      <c r="H57" s="64"/>
      <c r="I57" s="65"/>
      <c r="J57" s="64"/>
      <c r="K57" s="63"/>
      <c r="L57" s="64"/>
      <c r="M57" s="63"/>
      <c r="N57" s="64"/>
      <c r="O57" s="63"/>
      <c r="P57" s="64"/>
      <c r="Q57" s="63"/>
      <c r="R57" s="64"/>
      <c r="S57" s="63"/>
      <c r="T57" s="63"/>
    </row>
    <row r="58" s="47" customFormat="1" spans="1:20">
      <c r="A58" s="53"/>
      <c r="B58" s="67"/>
      <c r="C58" s="53" t="s">
        <v>240</v>
      </c>
      <c r="D58" s="62"/>
      <c r="E58" s="62"/>
      <c r="F58" s="63" t="s">
        <v>55</v>
      </c>
      <c r="G58" s="62" t="s">
        <v>55</v>
      </c>
      <c r="H58" s="64"/>
      <c r="I58" s="65"/>
      <c r="J58" s="64"/>
      <c r="K58" s="63"/>
      <c r="L58" s="64"/>
      <c r="M58" s="63"/>
      <c r="N58" s="64"/>
      <c r="O58" s="63"/>
      <c r="P58" s="64"/>
      <c r="Q58" s="63"/>
      <c r="R58" s="64"/>
      <c r="S58" s="63"/>
      <c r="T58" s="63"/>
    </row>
    <row r="59" s="47" customFormat="1" spans="1:20">
      <c r="A59" s="53"/>
      <c r="B59" s="69"/>
      <c r="C59" s="53" t="s">
        <v>241</v>
      </c>
      <c r="D59" s="62"/>
      <c r="E59" s="62"/>
      <c r="F59" s="63"/>
      <c r="G59" s="62"/>
      <c r="H59" s="64"/>
      <c r="I59" s="65"/>
      <c r="J59" s="64"/>
      <c r="K59" s="63"/>
      <c r="L59" s="64"/>
      <c r="M59" s="63"/>
      <c r="N59" s="64"/>
      <c r="O59" s="63"/>
      <c r="P59" s="64"/>
      <c r="Q59" s="63"/>
      <c r="R59" s="64"/>
      <c r="S59" s="63"/>
      <c r="T59" s="63"/>
    </row>
    <row r="60" s="47" customFormat="1" spans="1:20">
      <c r="A60" s="53"/>
      <c r="B60" s="60" t="s">
        <v>259</v>
      </c>
      <c r="C60" s="53" t="s">
        <v>235</v>
      </c>
      <c r="D60" s="62"/>
      <c r="E60" s="62"/>
      <c r="F60" s="63" t="s">
        <v>55</v>
      </c>
      <c r="G60" s="62"/>
      <c r="H60" s="64"/>
      <c r="I60" s="65"/>
      <c r="J60" s="64"/>
      <c r="K60" s="63"/>
      <c r="L60" s="64"/>
      <c r="M60" s="63"/>
      <c r="N60" s="64"/>
      <c r="O60" s="63"/>
      <c r="P60" s="64"/>
      <c r="Q60" s="63"/>
      <c r="R60" s="64"/>
      <c r="S60" s="63"/>
      <c r="T60" s="63"/>
    </row>
    <row r="61" s="47" customFormat="1" spans="1:20">
      <c r="A61" s="53"/>
      <c r="B61" s="67"/>
      <c r="C61" s="53" t="s">
        <v>240</v>
      </c>
      <c r="D61" s="62"/>
      <c r="E61" s="62"/>
      <c r="F61" s="63" t="s">
        <v>55</v>
      </c>
      <c r="G61" s="62" t="s">
        <v>55</v>
      </c>
      <c r="H61" s="64"/>
      <c r="I61" s="65"/>
      <c r="J61" s="64"/>
      <c r="K61" s="63"/>
      <c r="L61" s="64"/>
      <c r="M61" s="63"/>
      <c r="N61" s="64"/>
      <c r="O61" s="63"/>
      <c r="P61" s="64"/>
      <c r="Q61" s="63"/>
      <c r="R61" s="64"/>
      <c r="S61" s="63"/>
      <c r="T61" s="63"/>
    </row>
    <row r="62" s="47" customFormat="1" spans="1:20">
      <c r="A62" s="53"/>
      <c r="B62" s="69"/>
      <c r="C62" s="53" t="s">
        <v>241</v>
      </c>
      <c r="D62" s="62"/>
      <c r="E62" s="62"/>
      <c r="F62" s="63"/>
      <c r="G62" s="62"/>
      <c r="H62" s="64"/>
      <c r="I62" s="65"/>
      <c r="J62" s="64"/>
      <c r="K62" s="63"/>
      <c r="L62" s="64"/>
      <c r="M62" s="63"/>
      <c r="N62" s="64"/>
      <c r="O62" s="63"/>
      <c r="P62" s="64"/>
      <c r="Q62" s="63"/>
      <c r="R62" s="64"/>
      <c r="S62" s="63"/>
      <c r="T62" s="63"/>
    </row>
    <row r="63" s="47" customFormat="1" spans="1:20">
      <c r="A63" s="53"/>
      <c r="B63" s="60" t="s">
        <v>260</v>
      </c>
      <c r="C63" s="53" t="s">
        <v>235</v>
      </c>
      <c r="D63" s="62"/>
      <c r="E63" s="62"/>
      <c r="F63" s="63" t="s">
        <v>55</v>
      </c>
      <c r="G63" s="62"/>
      <c r="H63" s="64"/>
      <c r="I63" s="65"/>
      <c r="J63" s="64"/>
      <c r="K63" s="63"/>
      <c r="L63" s="64"/>
      <c r="M63" s="63"/>
      <c r="N63" s="64"/>
      <c r="O63" s="63"/>
      <c r="P63" s="64"/>
      <c r="Q63" s="63"/>
      <c r="R63" s="64"/>
      <c r="S63" s="63"/>
      <c r="T63" s="63"/>
    </row>
    <row r="64" s="47" customFormat="1" spans="1:20">
      <c r="A64" s="53"/>
      <c r="B64" s="67"/>
      <c r="C64" s="53" t="s">
        <v>240</v>
      </c>
      <c r="D64" s="62"/>
      <c r="E64" s="62"/>
      <c r="F64" s="63" t="s">
        <v>55</v>
      </c>
      <c r="G64" s="62" t="s">
        <v>55</v>
      </c>
      <c r="H64" s="64"/>
      <c r="I64" s="65"/>
      <c r="J64" s="64"/>
      <c r="K64" s="63"/>
      <c r="L64" s="64"/>
      <c r="M64" s="63"/>
      <c r="N64" s="64"/>
      <c r="O64" s="63"/>
      <c r="P64" s="64"/>
      <c r="Q64" s="63"/>
      <c r="R64" s="64"/>
      <c r="S64" s="63"/>
      <c r="T64" s="63"/>
    </row>
    <row r="65" s="47" customFormat="1" spans="1:20">
      <c r="A65" s="53"/>
      <c r="B65" s="69"/>
      <c r="C65" s="53" t="s">
        <v>241</v>
      </c>
      <c r="D65" s="62"/>
      <c r="E65" s="62"/>
      <c r="F65" s="63"/>
      <c r="G65" s="62"/>
      <c r="H65" s="64"/>
      <c r="I65" s="65"/>
      <c r="J65" s="64"/>
      <c r="K65" s="63"/>
      <c r="L65" s="64"/>
      <c r="M65" s="63"/>
      <c r="N65" s="64"/>
      <c r="O65" s="63"/>
      <c r="P65" s="64"/>
      <c r="Q65" s="63"/>
      <c r="R65" s="64"/>
      <c r="S65" s="63"/>
      <c r="T65" s="63"/>
    </row>
    <row r="66" s="47" customFormat="1" spans="1:20">
      <c r="A66" s="53"/>
      <c r="B66" s="60" t="s">
        <v>261</v>
      </c>
      <c r="C66" s="53" t="s">
        <v>235</v>
      </c>
      <c r="D66" s="62"/>
      <c r="E66" s="62"/>
      <c r="F66" s="63" t="s">
        <v>55</v>
      </c>
      <c r="G66" s="62"/>
      <c r="H66" s="64"/>
      <c r="I66" s="65"/>
      <c r="J66" s="64"/>
      <c r="K66" s="63"/>
      <c r="L66" s="64"/>
      <c r="M66" s="63"/>
      <c r="N66" s="64"/>
      <c r="O66" s="63"/>
      <c r="P66" s="64"/>
      <c r="Q66" s="63"/>
      <c r="R66" s="64"/>
      <c r="S66" s="63"/>
      <c r="T66" s="63"/>
    </row>
    <row r="67" s="47" customFormat="1" spans="1:20">
      <c r="A67" s="53"/>
      <c r="B67" s="67"/>
      <c r="C67" s="53" t="s">
        <v>240</v>
      </c>
      <c r="D67" s="62"/>
      <c r="E67" s="62"/>
      <c r="F67" s="63" t="s">
        <v>55</v>
      </c>
      <c r="G67" s="62"/>
      <c r="H67" s="64"/>
      <c r="I67" s="65"/>
      <c r="J67" s="64"/>
      <c r="K67" s="63"/>
      <c r="L67" s="64"/>
      <c r="M67" s="63"/>
      <c r="N67" s="64"/>
      <c r="O67" s="63"/>
      <c r="P67" s="64"/>
      <c r="Q67" s="63"/>
      <c r="R67" s="64"/>
      <c r="S67" s="63"/>
      <c r="T67" s="63"/>
    </row>
    <row r="68" s="47" customFormat="1" spans="1:20">
      <c r="A68" s="53"/>
      <c r="B68" s="69"/>
      <c r="C68" s="53" t="s">
        <v>241</v>
      </c>
      <c r="D68" s="62"/>
      <c r="E68" s="62"/>
      <c r="F68" s="63" t="s">
        <v>55</v>
      </c>
      <c r="G68" s="62"/>
      <c r="H68" s="64"/>
      <c r="I68" s="65"/>
      <c r="J68" s="64"/>
      <c r="K68" s="63"/>
      <c r="L68" s="64"/>
      <c r="M68" s="63"/>
      <c r="N68" s="64"/>
      <c r="O68" s="63"/>
      <c r="P68" s="64"/>
      <c r="Q68" s="63"/>
      <c r="R68" s="64"/>
      <c r="S68" s="63"/>
      <c r="T68" s="63"/>
    </row>
    <row r="69" s="47" customFormat="1" spans="1:20">
      <c r="A69" s="53"/>
      <c r="B69" s="60" t="s">
        <v>262</v>
      </c>
      <c r="C69" s="53" t="s">
        <v>235</v>
      </c>
      <c r="D69" s="62"/>
      <c r="E69" s="62"/>
      <c r="F69" s="63" t="s">
        <v>55</v>
      </c>
      <c r="G69" s="62"/>
      <c r="H69" s="64"/>
      <c r="I69" s="65"/>
      <c r="J69" s="64"/>
      <c r="K69" s="63"/>
      <c r="L69" s="64"/>
      <c r="M69" s="63"/>
      <c r="N69" s="64"/>
      <c r="O69" s="63"/>
      <c r="P69" s="64"/>
      <c r="Q69" s="63"/>
      <c r="R69" s="64"/>
      <c r="S69" s="63"/>
      <c r="T69" s="63"/>
    </row>
    <row r="70" s="47" customFormat="1" spans="1:20">
      <c r="A70" s="53"/>
      <c r="B70" s="67"/>
      <c r="C70" s="53" t="s">
        <v>240</v>
      </c>
      <c r="D70" s="62"/>
      <c r="E70" s="62"/>
      <c r="F70" s="63" t="s">
        <v>55</v>
      </c>
      <c r="G70" s="62"/>
      <c r="H70" s="64"/>
      <c r="I70" s="65"/>
      <c r="J70" s="64"/>
      <c r="K70" s="63"/>
      <c r="L70" s="64"/>
      <c r="M70" s="63"/>
      <c r="N70" s="64"/>
      <c r="O70" s="63"/>
      <c r="P70" s="64"/>
      <c r="Q70" s="63"/>
      <c r="R70" s="64"/>
      <c r="S70" s="63"/>
      <c r="T70" s="63"/>
    </row>
    <row r="71" s="47" customFormat="1" spans="1:20">
      <c r="A71" s="53"/>
      <c r="B71" s="69"/>
      <c r="C71" s="53" t="s">
        <v>241</v>
      </c>
      <c r="D71" s="62"/>
      <c r="E71" s="62"/>
      <c r="F71" s="63" t="s">
        <v>55</v>
      </c>
      <c r="G71" s="62"/>
      <c r="H71" s="64"/>
      <c r="I71" s="65"/>
      <c r="J71" s="64"/>
      <c r="K71" s="63"/>
      <c r="L71" s="64"/>
      <c r="M71" s="63"/>
      <c r="N71" s="64"/>
      <c r="O71" s="63"/>
      <c r="P71" s="64"/>
      <c r="Q71" s="63"/>
      <c r="R71" s="64"/>
      <c r="S71" s="63"/>
      <c r="T71" s="63"/>
    </row>
    <row r="72" s="47" customFormat="1" spans="1:20">
      <c r="A72" s="53"/>
      <c r="B72" s="60" t="s">
        <v>263</v>
      </c>
      <c r="C72" s="53" t="s">
        <v>235</v>
      </c>
      <c r="D72" s="62"/>
      <c r="E72" s="62"/>
      <c r="F72" s="63" t="s">
        <v>55</v>
      </c>
      <c r="G72" s="62"/>
      <c r="H72" s="64"/>
      <c r="I72" s="65"/>
      <c r="J72" s="64"/>
      <c r="K72" s="63"/>
      <c r="L72" s="64"/>
      <c r="M72" s="63"/>
      <c r="N72" s="64"/>
      <c r="O72" s="63"/>
      <c r="P72" s="64"/>
      <c r="Q72" s="63"/>
      <c r="R72" s="64"/>
      <c r="S72" s="63"/>
      <c r="T72" s="63"/>
    </row>
    <row r="73" s="47" customFormat="1" spans="1:20">
      <c r="A73" s="53"/>
      <c r="B73" s="67"/>
      <c r="C73" s="53" t="s">
        <v>240</v>
      </c>
      <c r="D73" s="62"/>
      <c r="E73" s="62"/>
      <c r="F73" s="63" t="s">
        <v>55</v>
      </c>
      <c r="G73" s="62" t="s">
        <v>55</v>
      </c>
      <c r="H73" s="64"/>
      <c r="I73" s="65"/>
      <c r="J73" s="64"/>
      <c r="K73" s="63"/>
      <c r="L73" s="64"/>
      <c r="M73" s="63"/>
      <c r="N73" s="64"/>
      <c r="O73" s="63"/>
      <c r="P73" s="64"/>
      <c r="Q73" s="63"/>
      <c r="R73" s="64"/>
      <c r="S73" s="63"/>
      <c r="T73" s="63"/>
    </row>
    <row r="74" s="47" customFormat="1" spans="1:20">
      <c r="A74" s="53"/>
      <c r="B74" s="69"/>
      <c r="C74" s="53" t="s">
        <v>241</v>
      </c>
      <c r="D74" s="62"/>
      <c r="E74" s="62"/>
      <c r="F74" s="63"/>
      <c r="G74" s="62"/>
      <c r="H74" s="64"/>
      <c r="I74" s="65"/>
      <c r="J74" s="64"/>
      <c r="K74" s="63"/>
      <c r="L74" s="64"/>
      <c r="M74" s="63"/>
      <c r="N74" s="64"/>
      <c r="O74" s="63"/>
      <c r="P74" s="64"/>
      <c r="Q74" s="63"/>
      <c r="R74" s="64"/>
      <c r="S74" s="63"/>
      <c r="T74" s="63"/>
    </row>
    <row r="75" s="47" customFormat="1" spans="1:20">
      <c r="A75" s="53"/>
      <c r="B75" s="60" t="s">
        <v>264</v>
      </c>
      <c r="C75" s="53" t="s">
        <v>235</v>
      </c>
      <c r="D75" s="62"/>
      <c r="E75" s="62"/>
      <c r="F75" s="63" t="s">
        <v>55</v>
      </c>
      <c r="G75" s="62"/>
      <c r="H75" s="64"/>
      <c r="I75" s="65"/>
      <c r="J75" s="64"/>
      <c r="K75" s="63"/>
      <c r="L75" s="64"/>
      <c r="M75" s="63"/>
      <c r="N75" s="64"/>
      <c r="O75" s="63"/>
      <c r="P75" s="64"/>
      <c r="Q75" s="63"/>
      <c r="R75" s="64"/>
      <c r="S75" s="63"/>
      <c r="T75" s="63"/>
    </row>
    <row r="76" s="47" customFormat="1" spans="1:20">
      <c r="A76" s="53"/>
      <c r="B76" s="67"/>
      <c r="C76" s="53" t="s">
        <v>240</v>
      </c>
      <c r="D76" s="62"/>
      <c r="E76" s="62"/>
      <c r="F76" s="63" t="s">
        <v>55</v>
      </c>
      <c r="G76" s="62" t="s">
        <v>55</v>
      </c>
      <c r="H76" s="64"/>
      <c r="I76" s="65"/>
      <c r="J76" s="64"/>
      <c r="K76" s="63"/>
      <c r="L76" s="64"/>
      <c r="M76" s="63"/>
      <c r="N76" s="64"/>
      <c r="O76" s="63"/>
      <c r="P76" s="64"/>
      <c r="Q76" s="63"/>
      <c r="R76" s="64"/>
      <c r="S76" s="63"/>
      <c r="T76" s="63"/>
    </row>
    <row r="77" s="47" customFormat="1" spans="1:20">
      <c r="A77" s="53"/>
      <c r="B77" s="69"/>
      <c r="C77" s="53" t="s">
        <v>241</v>
      </c>
      <c r="D77" s="62"/>
      <c r="E77" s="62"/>
      <c r="F77" s="63"/>
      <c r="G77" s="62"/>
      <c r="H77" s="64"/>
      <c r="I77" s="65"/>
      <c r="J77" s="64"/>
      <c r="K77" s="63"/>
      <c r="L77" s="64"/>
      <c r="M77" s="63"/>
      <c r="N77" s="64"/>
      <c r="O77" s="63"/>
      <c r="P77" s="64"/>
      <c r="Q77" s="63"/>
      <c r="R77" s="64"/>
      <c r="S77" s="63"/>
      <c r="T77" s="63"/>
    </row>
    <row r="78" s="47" customFormat="1" spans="1:20">
      <c r="A78" s="53"/>
      <c r="B78" s="60" t="s">
        <v>265</v>
      </c>
      <c r="C78" s="53" t="s">
        <v>235</v>
      </c>
      <c r="D78" s="62"/>
      <c r="E78" s="62"/>
      <c r="F78" s="63" t="s">
        <v>55</v>
      </c>
      <c r="G78" s="62"/>
      <c r="H78" s="64"/>
      <c r="I78" s="65"/>
      <c r="J78" s="64"/>
      <c r="K78" s="63"/>
      <c r="L78" s="64"/>
      <c r="M78" s="63"/>
      <c r="N78" s="64"/>
      <c r="O78" s="63"/>
      <c r="P78" s="64"/>
      <c r="Q78" s="63"/>
      <c r="R78" s="64"/>
      <c r="S78" s="63"/>
      <c r="T78" s="63"/>
    </row>
    <row r="79" s="47" customFormat="1" spans="1:20">
      <c r="A79" s="53"/>
      <c r="B79" s="67"/>
      <c r="C79" s="53" t="s">
        <v>240</v>
      </c>
      <c r="D79" s="62"/>
      <c r="E79" s="62"/>
      <c r="F79" s="63" t="s">
        <v>55</v>
      </c>
      <c r="G79" s="62"/>
      <c r="H79" s="64"/>
      <c r="I79" s="65"/>
      <c r="J79" s="64"/>
      <c r="K79" s="63"/>
      <c r="L79" s="64"/>
      <c r="M79" s="63"/>
      <c r="N79" s="64"/>
      <c r="O79" s="63"/>
      <c r="P79" s="64"/>
      <c r="Q79" s="63"/>
      <c r="R79" s="64"/>
      <c r="S79" s="63"/>
      <c r="T79" s="63"/>
    </row>
    <row r="80" s="47" customFormat="1" spans="1:20">
      <c r="A80" s="53"/>
      <c r="B80" s="69"/>
      <c r="C80" s="53" t="s">
        <v>241</v>
      </c>
      <c r="D80" s="62"/>
      <c r="E80" s="62"/>
      <c r="F80" s="63" t="s">
        <v>55</v>
      </c>
      <c r="G80" s="62"/>
      <c r="H80" s="64"/>
      <c r="I80" s="65"/>
      <c r="J80" s="64"/>
      <c r="K80" s="63"/>
      <c r="L80" s="64"/>
      <c r="M80" s="63"/>
      <c r="N80" s="64"/>
      <c r="O80" s="63"/>
      <c r="P80" s="64"/>
      <c r="Q80" s="63"/>
      <c r="R80" s="64"/>
      <c r="S80" s="63"/>
      <c r="T80" s="63"/>
    </row>
    <row r="81" s="47" customFormat="1" spans="1:20">
      <c r="A81" s="53"/>
      <c r="B81" s="60" t="s">
        <v>266</v>
      </c>
      <c r="C81" s="53" t="s">
        <v>235</v>
      </c>
      <c r="D81" s="62"/>
      <c r="E81" s="62"/>
      <c r="F81" s="63" t="s">
        <v>55</v>
      </c>
      <c r="G81" s="62"/>
      <c r="H81" s="64"/>
      <c r="I81" s="65"/>
      <c r="J81" s="64"/>
      <c r="K81" s="63"/>
      <c r="L81" s="64"/>
      <c r="M81" s="63"/>
      <c r="N81" s="64"/>
      <c r="O81" s="63"/>
      <c r="P81" s="64"/>
      <c r="Q81" s="63"/>
      <c r="R81" s="64"/>
      <c r="S81" s="63"/>
      <c r="T81" s="63"/>
    </row>
    <row r="82" s="47" customFormat="1" spans="1:20">
      <c r="A82" s="53"/>
      <c r="B82" s="67"/>
      <c r="C82" s="53" t="s">
        <v>240</v>
      </c>
      <c r="D82" s="62"/>
      <c r="E82" s="62"/>
      <c r="F82" s="63" t="s">
        <v>55</v>
      </c>
      <c r="G82" s="62"/>
      <c r="H82" s="64"/>
      <c r="I82" s="65"/>
      <c r="J82" s="64"/>
      <c r="K82" s="63"/>
      <c r="L82" s="64"/>
      <c r="M82" s="63"/>
      <c r="N82" s="64"/>
      <c r="O82" s="63"/>
      <c r="P82" s="64"/>
      <c r="Q82" s="63"/>
      <c r="R82" s="64"/>
      <c r="S82" s="63"/>
      <c r="T82" s="63"/>
    </row>
    <row r="83" s="47" customFormat="1" spans="1:20">
      <c r="A83" s="53"/>
      <c r="B83" s="69"/>
      <c r="C83" s="53" t="s">
        <v>241</v>
      </c>
      <c r="D83" s="62"/>
      <c r="E83" s="62"/>
      <c r="F83" s="63" t="s">
        <v>55</v>
      </c>
      <c r="G83" s="62"/>
      <c r="H83" s="64"/>
      <c r="I83" s="65"/>
      <c r="J83" s="64"/>
      <c r="K83" s="63"/>
      <c r="L83" s="64"/>
      <c r="M83" s="63"/>
      <c r="N83" s="64"/>
      <c r="O83" s="63"/>
      <c r="P83" s="64"/>
      <c r="Q83" s="63"/>
      <c r="R83" s="64"/>
      <c r="S83" s="63"/>
      <c r="T83" s="63"/>
    </row>
    <row r="84" s="47" customFormat="1" spans="1:20">
      <c r="A84" s="53"/>
      <c r="B84" s="60" t="s">
        <v>267</v>
      </c>
      <c r="C84" s="53" t="s">
        <v>235</v>
      </c>
      <c r="D84" s="62"/>
      <c r="E84" s="62"/>
      <c r="F84" s="63" t="s">
        <v>55</v>
      </c>
      <c r="G84" s="62"/>
      <c r="H84" s="64"/>
      <c r="I84" s="65"/>
      <c r="J84" s="64"/>
      <c r="K84" s="63"/>
      <c r="L84" s="64"/>
      <c r="M84" s="63"/>
      <c r="N84" s="64"/>
      <c r="O84" s="63"/>
      <c r="P84" s="64"/>
      <c r="Q84" s="63"/>
      <c r="R84" s="64"/>
      <c r="S84" s="63"/>
      <c r="T84" s="63"/>
    </row>
    <row r="85" s="47" customFormat="1" spans="1:20">
      <c r="A85" s="53"/>
      <c r="B85" s="67"/>
      <c r="C85" s="53" t="s">
        <v>240</v>
      </c>
      <c r="D85" s="62"/>
      <c r="E85" s="62"/>
      <c r="F85" s="63" t="s">
        <v>55</v>
      </c>
      <c r="G85" s="62" t="s">
        <v>55</v>
      </c>
      <c r="H85" s="64"/>
      <c r="I85" s="65"/>
      <c r="J85" s="64"/>
      <c r="K85" s="63"/>
      <c r="L85" s="64"/>
      <c r="M85" s="70"/>
      <c r="N85" s="64"/>
      <c r="O85" s="63"/>
      <c r="P85" s="64"/>
      <c r="Q85" s="63"/>
      <c r="R85" s="64"/>
      <c r="S85" s="63"/>
      <c r="T85" s="63"/>
    </row>
    <row r="86" s="47" customFormat="1" spans="1:20">
      <c r="A86" s="53"/>
      <c r="B86" s="69"/>
      <c r="C86" s="53" t="s">
        <v>241</v>
      </c>
      <c r="D86" s="62"/>
      <c r="E86" s="62"/>
      <c r="F86" s="63"/>
      <c r="G86" s="62"/>
      <c r="H86" s="64"/>
      <c r="I86" s="65"/>
      <c r="J86" s="64"/>
      <c r="K86" s="63"/>
      <c r="L86" s="64"/>
      <c r="M86" s="63"/>
      <c r="N86" s="64"/>
      <c r="O86" s="63"/>
      <c r="P86" s="64"/>
      <c r="Q86" s="63"/>
      <c r="R86" s="64"/>
      <c r="S86" s="63"/>
      <c r="T86" s="63"/>
    </row>
    <row r="87" s="47" customFormat="1" spans="1:20">
      <c r="A87" s="53"/>
      <c r="B87" s="60" t="s">
        <v>268</v>
      </c>
      <c r="C87" s="53" t="s">
        <v>235</v>
      </c>
      <c r="D87" s="62"/>
      <c r="E87" s="62"/>
      <c r="F87" s="63" t="s">
        <v>55</v>
      </c>
      <c r="G87" s="62"/>
      <c r="H87" s="64"/>
      <c r="I87" s="65"/>
      <c r="J87" s="64"/>
      <c r="K87" s="63"/>
      <c r="L87" s="64"/>
      <c r="M87" s="63"/>
      <c r="N87" s="64"/>
      <c r="O87" s="63"/>
      <c r="P87" s="64"/>
      <c r="Q87" s="63"/>
      <c r="R87" s="64"/>
      <c r="S87" s="63"/>
      <c r="T87" s="63"/>
    </row>
    <row r="88" s="47" customFormat="1" spans="1:20">
      <c r="A88" s="53"/>
      <c r="B88" s="67"/>
      <c r="C88" s="53" t="s">
        <v>240</v>
      </c>
      <c r="D88" s="62"/>
      <c r="E88" s="62"/>
      <c r="F88" s="63" t="s">
        <v>55</v>
      </c>
      <c r="G88" s="62" t="s">
        <v>55</v>
      </c>
      <c r="H88" s="64"/>
      <c r="I88" s="65"/>
      <c r="J88" s="64"/>
      <c r="K88" s="63"/>
      <c r="L88" s="64"/>
      <c r="M88" s="63"/>
      <c r="N88" s="64"/>
      <c r="O88" s="63"/>
      <c r="P88" s="64"/>
      <c r="Q88" s="63"/>
      <c r="R88" s="64"/>
      <c r="S88" s="63"/>
      <c r="T88" s="63"/>
    </row>
    <row r="89" s="47" customFormat="1" spans="1:20">
      <c r="A89" s="53"/>
      <c r="B89" s="69"/>
      <c r="C89" s="53" t="s">
        <v>241</v>
      </c>
      <c r="D89" s="62"/>
      <c r="E89" s="62"/>
      <c r="F89" s="63"/>
      <c r="G89" s="62"/>
      <c r="H89" s="64"/>
      <c r="I89" s="65"/>
      <c r="J89" s="64"/>
      <c r="K89" s="63"/>
      <c r="L89" s="64"/>
      <c r="M89" s="63"/>
      <c r="N89" s="64"/>
      <c r="O89" s="63"/>
      <c r="P89" s="64"/>
      <c r="Q89" s="63"/>
      <c r="R89" s="64"/>
      <c r="S89" s="63"/>
      <c r="T89" s="63"/>
    </row>
    <row r="90" s="47" customFormat="1" spans="1:20">
      <c r="A90" s="53"/>
      <c r="B90" s="60" t="s">
        <v>269</v>
      </c>
      <c r="C90" s="53" t="s">
        <v>235</v>
      </c>
      <c r="D90" s="62"/>
      <c r="E90" s="62"/>
      <c r="F90" s="63" t="s">
        <v>55</v>
      </c>
      <c r="G90" s="62"/>
      <c r="H90" s="64"/>
      <c r="I90" s="65"/>
      <c r="J90" s="64"/>
      <c r="K90" s="63"/>
      <c r="L90" s="64"/>
      <c r="M90" s="63"/>
      <c r="N90" s="64"/>
      <c r="O90" s="63"/>
      <c r="P90" s="64"/>
      <c r="Q90" s="63"/>
      <c r="R90" s="64"/>
      <c r="S90" s="63"/>
      <c r="T90" s="63"/>
    </row>
    <row r="91" s="47" customFormat="1" spans="1:20">
      <c r="A91" s="53"/>
      <c r="B91" s="67"/>
      <c r="C91" s="53" t="s">
        <v>240</v>
      </c>
      <c r="D91" s="62"/>
      <c r="E91" s="62"/>
      <c r="F91" s="63" t="s">
        <v>55</v>
      </c>
      <c r="G91" s="62" t="s">
        <v>55</v>
      </c>
      <c r="H91" s="64"/>
      <c r="I91" s="65"/>
      <c r="J91" s="64"/>
      <c r="K91" s="63"/>
      <c r="L91" s="64"/>
      <c r="M91" s="63"/>
      <c r="N91" s="64"/>
      <c r="O91" s="63"/>
      <c r="P91" s="64"/>
      <c r="Q91" s="63"/>
      <c r="R91" s="64"/>
      <c r="S91" s="63"/>
      <c r="T91" s="63"/>
    </row>
    <row r="92" s="47" customFormat="1" spans="1:20">
      <c r="A92" s="53"/>
      <c r="B92" s="69"/>
      <c r="C92" s="53" t="s">
        <v>241</v>
      </c>
      <c r="D92" s="62"/>
      <c r="E92" s="62"/>
      <c r="F92" s="63"/>
      <c r="G92" s="62"/>
      <c r="H92" s="64"/>
      <c r="I92" s="65"/>
      <c r="J92" s="64"/>
      <c r="K92" s="63"/>
      <c r="L92" s="64"/>
      <c r="M92" s="63"/>
      <c r="N92" s="64"/>
      <c r="O92" s="63"/>
      <c r="P92" s="64"/>
      <c r="Q92" s="63"/>
      <c r="R92" s="64"/>
      <c r="S92" s="63"/>
      <c r="T92" s="63"/>
    </row>
    <row r="93" s="47" customFormat="1" spans="1:20">
      <c r="A93" s="53"/>
      <c r="B93" s="60" t="s">
        <v>270</v>
      </c>
      <c r="C93" s="53" t="s">
        <v>235</v>
      </c>
      <c r="D93" s="62"/>
      <c r="E93" s="62"/>
      <c r="F93" s="63" t="s">
        <v>55</v>
      </c>
      <c r="G93" s="62"/>
      <c r="H93" s="64"/>
      <c r="I93" s="65"/>
      <c r="J93" s="64"/>
      <c r="K93" s="63"/>
      <c r="L93" s="64"/>
      <c r="M93" s="63"/>
      <c r="N93" s="64"/>
      <c r="O93" s="63"/>
      <c r="P93" s="64"/>
      <c r="Q93" s="63"/>
      <c r="R93" s="64"/>
      <c r="S93" s="63"/>
      <c r="T93" s="63"/>
    </row>
    <row r="94" s="47" customFormat="1" spans="1:20">
      <c r="A94" s="53"/>
      <c r="B94" s="67"/>
      <c r="C94" s="53" t="s">
        <v>240</v>
      </c>
      <c r="D94" s="62"/>
      <c r="E94" s="62"/>
      <c r="F94" s="63" t="s">
        <v>55</v>
      </c>
      <c r="G94" s="62" t="s">
        <v>55</v>
      </c>
      <c r="H94" s="64"/>
      <c r="I94" s="65"/>
      <c r="J94" s="64"/>
      <c r="K94" s="63"/>
      <c r="L94" s="64"/>
      <c r="M94" s="63"/>
      <c r="N94" s="64"/>
      <c r="O94" s="63"/>
      <c r="P94" s="64"/>
      <c r="Q94" s="63"/>
      <c r="R94" s="64"/>
      <c r="S94" s="63"/>
      <c r="T94" s="63"/>
    </row>
    <row r="95" s="47" customFormat="1" spans="1:20">
      <c r="A95" s="53"/>
      <c r="B95" s="69"/>
      <c r="C95" s="53" t="s">
        <v>241</v>
      </c>
      <c r="D95" s="62"/>
      <c r="E95" s="62"/>
      <c r="F95" s="63"/>
      <c r="G95" s="62"/>
      <c r="H95" s="64"/>
      <c r="I95" s="65"/>
      <c r="J95" s="64"/>
      <c r="K95" s="63"/>
      <c r="L95" s="64"/>
      <c r="M95" s="63"/>
      <c r="N95" s="64"/>
      <c r="O95" s="63"/>
      <c r="P95" s="64"/>
      <c r="Q95" s="63"/>
      <c r="R95" s="64"/>
      <c r="S95" s="63"/>
      <c r="T95" s="63"/>
    </row>
    <row r="96" ht="20" customHeight="1" spans="1:20">
      <c r="A96" s="53"/>
      <c r="B96" s="71" t="s">
        <v>271</v>
      </c>
      <c r="C96" s="53"/>
      <c r="D96" s="62"/>
      <c r="E96" s="62"/>
      <c r="F96" s="62"/>
      <c r="G96" s="72" t="s">
        <v>111</v>
      </c>
      <c r="H96" s="73" t="s">
        <v>272</v>
      </c>
      <c r="I96" s="74"/>
      <c r="J96" s="75" t="s">
        <v>273</v>
      </c>
      <c r="K96" s="60"/>
      <c r="L96" s="76" t="s">
        <v>274</v>
      </c>
      <c r="M96" s="77"/>
      <c r="N96" s="77"/>
      <c r="O96" s="77"/>
      <c r="P96" s="77"/>
      <c r="Q96" s="77"/>
      <c r="R96" s="77"/>
      <c r="S96" s="77"/>
      <c r="T96" s="78"/>
    </row>
    <row r="97" spans="1:20">
      <c r="A97" s="53"/>
      <c r="B97" s="71"/>
      <c r="C97" s="53"/>
      <c r="D97" s="62"/>
      <c r="E97" s="62"/>
      <c r="F97" s="62"/>
      <c r="G97" s="79"/>
      <c r="H97" s="80"/>
      <c r="I97" s="81"/>
      <c r="J97" s="82"/>
      <c r="K97" s="67"/>
      <c r="L97" s="83"/>
      <c r="M97" s="84"/>
      <c r="N97" s="84"/>
      <c r="O97" s="84"/>
      <c r="P97" s="84"/>
      <c r="Q97" s="84"/>
      <c r="R97" s="84"/>
      <c r="S97" s="84"/>
      <c r="T97" s="85"/>
    </row>
    <row r="98" spans="1:20">
      <c r="A98" s="53"/>
      <c r="B98" s="71"/>
      <c r="C98" s="53"/>
      <c r="D98" s="62"/>
      <c r="E98" s="62"/>
      <c r="F98" s="62"/>
      <c r="G98" s="79"/>
      <c r="H98" s="80"/>
      <c r="I98" s="81"/>
      <c r="J98" s="82"/>
      <c r="K98" s="67"/>
      <c r="L98" s="83"/>
      <c r="M98" s="84"/>
      <c r="N98" s="84"/>
      <c r="O98" s="84"/>
      <c r="P98" s="84"/>
      <c r="Q98" s="84"/>
      <c r="R98" s="84"/>
      <c r="S98" s="84"/>
      <c r="T98" s="85"/>
    </row>
    <row r="99" spans="1:20">
      <c r="A99" s="53"/>
      <c r="B99" s="71"/>
      <c r="C99" s="53"/>
      <c r="D99" s="62"/>
      <c r="E99" s="62"/>
      <c r="F99" s="62"/>
      <c r="G99" s="86"/>
      <c r="H99" s="87"/>
      <c r="I99" s="88"/>
      <c r="J99" s="89"/>
      <c r="K99" s="69"/>
      <c r="L99" s="90"/>
      <c r="M99" s="91"/>
      <c r="N99" s="91"/>
      <c r="O99" s="91"/>
      <c r="P99" s="91"/>
      <c r="Q99" s="91"/>
      <c r="R99" s="91"/>
      <c r="S99" s="91"/>
      <c r="T99" s="92"/>
    </row>
    <row r="100" spans="1:20">
      <c r="A100" s="53"/>
      <c r="B100" s="93" t="s">
        <v>275</v>
      </c>
      <c r="C100" s="94"/>
      <c r="D100" s="94"/>
      <c r="E100" s="94"/>
      <c r="F100" s="94"/>
      <c r="G100" s="94"/>
      <c r="H100" s="94"/>
      <c r="I100" s="95">
        <f>SUM(I4:I95)</f>
        <v>1</v>
      </c>
      <c r="J100" s="96" t="s">
        <v>276</v>
      </c>
    </row>
  </sheetData>
  <sheetProtection algorithmName="SHA-512" hashValue="iasqTXSdiwGBs2X/fyDjRuoxkdx3raCH7WaPCgPMl7QUj4rh8ERtzajAXHwo81SXPH8HsS4HvTOko2u+W6T8nw==" saltValue="sMRGaYhT4zpppKryckB15g==" spinCount="100000" sheet="1" selectLockedCells="1" objects="1"/>
  <mergeCells count="45">
    <mergeCell ref="A1:T1"/>
    <mergeCell ref="J2:K2"/>
    <mergeCell ref="L2:M2"/>
    <mergeCell ref="N2:O2"/>
    <mergeCell ref="P2:Q2"/>
    <mergeCell ref="R2:S2"/>
    <mergeCell ref="B100:H100"/>
    <mergeCell ref="A2:A3"/>
    <mergeCell ref="A4:A100"/>
    <mergeCell ref="B4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G96:G99"/>
    <mergeCell ref="H96:H99"/>
    <mergeCell ref="I96:I99"/>
    <mergeCell ref="B96:C99"/>
    <mergeCell ref="J96:K99"/>
    <mergeCell ref="L96:T99"/>
  </mergeCells>
  <dataValidations count="4">
    <dataValidation type="list" allowBlank="1" showInputMessage="1" showErrorMessage="1" sqref="E4:E99">
      <formula1>"综合素养课,专业技能课,能力拓展课"</formula1>
    </dataValidation>
    <dataValidation type="list" allowBlank="1" showInputMessage="1" showErrorMessage="1" sqref="G4:G95">
      <formula1>参数表!$B$73:$D$73</formula1>
    </dataValidation>
    <dataValidation allowBlank="1" showInputMessage="1" showErrorMessage="1" sqref="G96:G99 H4:H95"/>
    <dataValidation type="list" allowBlank="1" showInputMessage="1" showErrorMessage="1" sqref="K4:K95 M4:M95 O4:O95 Q4:Q95 S4:S95">
      <formula1>参数表!$B$26:$B$31</formula1>
    </dataValidation>
  </dataValidations>
  <pageMargins left="0.75" right="0.75" top="1" bottom="1" header="0.5" footer="0.5"/>
  <headerFooter/>
  <ignoredErrors>
    <ignoredError sqref="I100" formulaRange="1"/>
    <ignoredError sqref="K100:T100 C100:H100 A100 A96:H99 J96:T99 A93:T95 J92:T92 A92:H92 A87:T91 J86:T86 A86:H86 A12:T85 A11:S11 A6:S6 P5:T5 T4 R4 A4:H5 A1:T2 A3:G3 I3:T3 A7:T10" listDataValidation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zoomScale="190" zoomScaleNormal="190" workbookViewId="0">
      <selection activeCell="E15" sqref="E15"/>
    </sheetView>
  </sheetViews>
  <sheetFormatPr defaultColWidth="9" defaultRowHeight="13.5" outlineLevelRow="3"/>
  <cols>
    <col min="1" max="1" width="5" customWidth="1"/>
    <col min="5" max="5" width="11.625" customWidth="1"/>
    <col min="9" max="9" width="12.75" customWidth="1"/>
    <col min="10" max="10" width="10.5916666666667" customWidth="1"/>
    <col min="11" max="11" width="15.375" customWidth="1"/>
  </cols>
  <sheetData>
    <row r="1" ht="18.75" spans="1:11">
      <c r="A1" s="17" t="s">
        <v>277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3" spans="1:11">
      <c r="A3" s="43" t="s">
        <v>184</v>
      </c>
      <c r="B3" s="44" t="s">
        <v>188</v>
      </c>
      <c r="C3" s="43" t="s">
        <v>120</v>
      </c>
      <c r="D3" s="43" t="s">
        <v>121</v>
      </c>
      <c r="E3" s="43" t="s">
        <v>278</v>
      </c>
      <c r="F3" s="43" t="s">
        <v>279</v>
      </c>
      <c r="G3" s="43" t="s">
        <v>280</v>
      </c>
      <c r="H3" s="43" t="s">
        <v>281</v>
      </c>
      <c r="I3" s="43" t="s">
        <v>282</v>
      </c>
      <c r="J3" s="43" t="s">
        <v>283</v>
      </c>
      <c r="K3" s="43" t="s">
        <v>284</v>
      </c>
    </row>
    <row r="4" ht="32" customHeight="1" spans="1:11">
      <c r="A4" s="19">
        <v>1</v>
      </c>
      <c r="B4" s="45">
        <f>申报主表!E5</f>
        <v>0</v>
      </c>
      <c r="C4" s="45" t="str">
        <f>IFERROR(VLOOKUP(申报主表!F5,班级产业对应属性表!A:C,2,FALSE),"技术")</f>
        <v>技术</v>
      </c>
      <c r="D4" s="45">
        <v>1</v>
      </c>
      <c r="E4" s="46">
        <f>师资费明细表!H12</f>
        <v>0</v>
      </c>
      <c r="F4" s="46">
        <f>场地费明细表!I4</f>
        <v>0</v>
      </c>
      <c r="G4" s="46">
        <f>食宿费明细表!P4</f>
        <v>0</v>
      </c>
      <c r="H4" s="46">
        <f>交通费明细表!N4</f>
        <v>0</v>
      </c>
      <c r="I4" s="46">
        <f>人均硬性开支表!L4</f>
        <v>0</v>
      </c>
      <c r="J4" s="45">
        <f>实践教学耗材预算表!I18</f>
        <v>100</v>
      </c>
      <c r="K4" s="46">
        <f>(E4+F4+G4+H4+I4+J4)*D4</f>
        <v>100</v>
      </c>
    </row>
  </sheetData>
  <sheetProtection algorithmName="SHA-512" hashValue="1qmzGCKmZzf3MhdUnH9OBbAVBGgfRdnt5iaYGlv32WK9N4MP1kHkk8KcGH+wCGH+xk5q2m/iPm8xkswmQlgJ3Q==" saltValue="YzLeAsoB3n/ofw4BUJc9Zg==" spinCount="100000" sheet="1" selectLockedCells="1" objects="1"/>
  <mergeCells count="1">
    <mergeCell ref="A1:K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zoomScale="160" zoomScaleNormal="160" workbookViewId="0">
      <selection activeCell="F4" sqref="F4"/>
    </sheetView>
  </sheetViews>
  <sheetFormatPr defaultColWidth="9" defaultRowHeight="13.5"/>
  <cols>
    <col min="1" max="1" width="4.5" customWidth="1"/>
    <col min="2" max="2" width="9.45" customWidth="1"/>
    <col min="3" max="3" width="9.91666666666667" style="16" customWidth="1"/>
    <col min="4" max="4" width="34.375" customWidth="1"/>
    <col min="5" max="5" width="9.6" customWidth="1"/>
    <col min="6" max="6" width="8.675" customWidth="1"/>
    <col min="7" max="7" width="8.04166666666667" customWidth="1"/>
    <col min="8" max="8" width="10.3916666666667" customWidth="1"/>
    <col min="9" max="9" width="22.5" customWidth="1"/>
  </cols>
  <sheetData>
    <row r="1" ht="18.75" spans="1:9">
      <c r="A1" s="17" t="s">
        <v>285</v>
      </c>
      <c r="B1" s="17"/>
      <c r="C1" s="17"/>
      <c r="D1" s="17"/>
      <c r="E1" s="17"/>
      <c r="F1" s="17"/>
      <c r="G1" s="17"/>
      <c r="H1" s="17"/>
      <c r="I1" s="17"/>
    </row>
    <row r="2" ht="14" customHeight="1"/>
    <row r="3" ht="24" spans="1:9">
      <c r="A3" s="18" t="s">
        <v>286</v>
      </c>
      <c r="B3" s="18" t="s">
        <v>188</v>
      </c>
      <c r="C3" s="18" t="s">
        <v>287</v>
      </c>
      <c r="D3" s="33" t="s">
        <v>288</v>
      </c>
      <c r="E3" s="18" t="s">
        <v>289</v>
      </c>
      <c r="F3" s="18" t="s">
        <v>290</v>
      </c>
      <c r="G3" s="33" t="s">
        <v>291</v>
      </c>
      <c r="H3" s="33" t="s">
        <v>278</v>
      </c>
      <c r="I3" s="18" t="s">
        <v>212</v>
      </c>
    </row>
    <row r="4" ht="25" customHeight="1" spans="1:9">
      <c r="A4" s="34">
        <v>1</v>
      </c>
      <c r="B4" s="34">
        <f>申报主表!E5</f>
        <v>0</v>
      </c>
      <c r="C4" s="19" t="s">
        <v>292</v>
      </c>
      <c r="D4" s="19" t="s">
        <v>57</v>
      </c>
      <c r="E4" s="35">
        <f>VLOOKUP(D4,参数表!$B:$C,2,FALSE)</f>
        <v>300</v>
      </c>
      <c r="F4" s="11"/>
      <c r="G4" s="31" cm="1">
        <f t="array" ref="G4">SUMPRODUCT((LOOKUP(ROW(课程表!$A$4:$A$95),ROW(课程表!$A$4:$A$95)/(课程表!$A$4:$A$95&lt;&gt;""),课程表!$A$4:$A$95)=$A$4)*(课程表!$K$4:$K$95=D4)*(课程表!$J$4:$J$95&lt;&gt;"")*课程表!$I$4:$I$95)+SUMPRODUCT((LOOKUP(ROW(课程表!$A$4:$A$95),ROW(课程表!$A$4:$A$95)/(课程表!$A$4:$A$95&lt;&gt;""),课程表!$A$4:$A$95)=$A$4)*(课程表!$M$4:$M$95=D4)*(课程表!$L$4:$L$95&lt;&gt;"")*课程表!$I$4:$I$95)+SUMPRODUCT((LOOKUP(ROW(课程表!$A$4:$A$95),ROW(课程表!$A$4:$A$95)/(课程表!$A$4:$A$95&lt;&gt;""),课程表!$A$4:$A$95)=$A$4)*(课程表!$O$4:$O$95=D4)*(课程表!$N$4:$N$95&lt;&gt;"")*课程表!$I$4:$I$95)+SUMPRODUCT((LOOKUP(ROW(课程表!$A$4:$A$95),ROW(课程表!$A$4:$A$95)/(课程表!$A$4:$A$95&lt;&gt;""),课程表!$A$4:$A$95)=$A$4)*(课程表!$Q$4:$Q$95=D4)*(课程表!$P$4:$P$95&lt;&gt;"")*课程表!$I$4:$I$95)+SUMPRODUCT((LOOKUP(ROW(课程表!$A$4:$A$95),ROW(课程表!$A$4:$A$95)/(课程表!$A$4:$A$95&lt;&gt;""),课程表!$A$4:$A$95)=$A$4)*(课程表!$S$4:$S$95=D4)*(课程表!$R$4:$R$95&lt;&gt;"")*课程表!$I$4:$I$95)</f>
        <v>1</v>
      </c>
      <c r="H4" s="31">
        <f>F4*G4</f>
        <v>0</v>
      </c>
      <c r="I4" s="36"/>
    </row>
    <row r="5" ht="25" customHeight="1" spans="1:9">
      <c r="A5" s="37"/>
      <c r="B5" s="37"/>
      <c r="C5" s="19" t="s">
        <v>292</v>
      </c>
      <c r="D5" s="19" t="s">
        <v>58</v>
      </c>
      <c r="E5" s="35">
        <f>VLOOKUP(D5,参数表!$B:$C,2,FALSE)</f>
        <v>400</v>
      </c>
      <c r="F5" s="11"/>
      <c r="G5" s="31" cm="1">
        <f t="array" ref="G5">SUMPRODUCT((LOOKUP(ROW(课程表!$A$4:$A$95),ROW(课程表!$A$4:$A$95)/(课程表!$A$4:$A$95&lt;&gt;""),课程表!$A$4:$A$95)=$A$4)*(课程表!$K$4:$K$95=D5)*(课程表!$J$4:$J$95&lt;&gt;"")*课程表!$I$4:$I$95)+SUMPRODUCT((LOOKUP(ROW(课程表!$A$4:$A$95),ROW(课程表!$A$4:$A$95)/(课程表!$A$4:$A$95&lt;&gt;""),课程表!$A$4:$A$95)=$A$4)*(课程表!$M$4:$M$95=D5)*(课程表!$L$4:$L$95&lt;&gt;"")*课程表!$I$4:$I$95)+SUMPRODUCT((LOOKUP(ROW(课程表!$A$4:$A$95),ROW(课程表!$A$4:$A$95)/(课程表!$A$4:$A$95&lt;&gt;""),课程表!$A$4:$A$95)=$A$4)*(课程表!$O$4:$O$95=D5)*(课程表!$N$4:$N$95&lt;&gt;"")*课程表!$I$4:$I$95)+SUMPRODUCT((LOOKUP(ROW(课程表!$A$4:$A$95),ROW(课程表!$A$4:$A$95)/(课程表!$A$4:$A$95&lt;&gt;""),课程表!$A$4:$A$95)=$A$4)*(课程表!$Q$4:$Q$95=D5)*(课程表!$P$4:$P$95&lt;&gt;"")*课程表!$I$4:$I$95)+SUMPRODUCT((LOOKUP(ROW(课程表!$A$4:$A$95),ROW(课程表!$A$4:$A$95)/(课程表!$A$4:$A$95&lt;&gt;""),课程表!$A$4:$A$95)=$A$4)*(课程表!$S$4:$S$95=D5)*(课程表!$R$4:$R$95&lt;&gt;"")*课程表!$I$4:$I$95)</f>
        <v>0</v>
      </c>
      <c r="H5" s="31">
        <f>F5*G5</f>
        <v>0</v>
      </c>
      <c r="I5" s="36"/>
    </row>
    <row r="6" ht="25" customHeight="1" spans="1:9">
      <c r="A6" s="37"/>
      <c r="B6" s="37"/>
      <c r="C6" s="19" t="s">
        <v>292</v>
      </c>
      <c r="D6" s="19" t="s">
        <v>59</v>
      </c>
      <c r="E6" s="35">
        <f>VLOOKUP(D6,参数表!$B:$C,2,FALSE)</f>
        <v>500</v>
      </c>
      <c r="F6" s="11"/>
      <c r="G6" s="31" cm="1">
        <f t="array" ref="G6">SUMPRODUCT((LOOKUP(ROW(课程表!$A$4:$A$95),ROW(课程表!$A$4:$A$95)/(课程表!$A$4:$A$95&lt;&gt;""),课程表!$A$4:$A$95)=$A$4)*(课程表!$K$4:$K$95=D6)*(课程表!$J$4:$J$95&lt;&gt;"")*课程表!$I$4:$I$95)+SUMPRODUCT((LOOKUP(ROW(课程表!$A$4:$A$95),ROW(课程表!$A$4:$A$95)/(课程表!$A$4:$A$95&lt;&gt;""),课程表!$A$4:$A$95)=$A$4)*(课程表!$M$4:$M$95=D6)*(课程表!$L$4:$L$95&lt;&gt;"")*课程表!$I$4:$I$95)+SUMPRODUCT((LOOKUP(ROW(课程表!$A$4:$A$95),ROW(课程表!$A$4:$A$95)/(课程表!$A$4:$A$95&lt;&gt;""),课程表!$A$4:$A$95)=$A$4)*(课程表!$O$4:$O$95=D6)*(课程表!$N$4:$N$95&lt;&gt;"")*课程表!$I$4:$I$95)+SUMPRODUCT((LOOKUP(ROW(课程表!$A$4:$A$95),ROW(课程表!$A$4:$A$95)/(课程表!$A$4:$A$95&lt;&gt;""),课程表!$A$4:$A$95)=$A$4)*(课程表!$Q$4:$Q$95=D6)*(课程表!$P$4:$P$95&lt;&gt;"")*课程表!$I$4:$I$95)+SUMPRODUCT((LOOKUP(ROW(课程表!$A$4:$A$95),ROW(课程表!$A$4:$A$95)/(课程表!$A$4:$A$95&lt;&gt;""),课程表!$A$4:$A$95)=$A$4)*(课程表!$S$4:$S$95=D6)*(课程表!$R$4:$R$95&lt;&gt;"")*课程表!$I$4:$I$95)</f>
        <v>0</v>
      </c>
      <c r="H6" s="31">
        <f t="shared" ref="H6:H11" si="0">F6*G6</f>
        <v>0</v>
      </c>
      <c r="I6" s="36"/>
    </row>
    <row r="7" ht="25" customHeight="1" spans="1:9">
      <c r="A7" s="37"/>
      <c r="B7" s="37"/>
      <c r="C7" s="19" t="s">
        <v>292</v>
      </c>
      <c r="D7" s="19" t="s">
        <v>60</v>
      </c>
      <c r="E7" s="35">
        <f>VLOOKUP(D7,参数表!$B:$C,2,FALSE)</f>
        <v>1000</v>
      </c>
      <c r="F7" s="11"/>
      <c r="G7" s="31" cm="1">
        <f t="array" ref="G7">SUMPRODUCT((LOOKUP(ROW(课程表!$A$4:$A$95),ROW(课程表!$A$4:$A$95)/(课程表!$A$4:$A$95&lt;&gt;""),课程表!$A$4:$A$95)=$A$4)*(课程表!$K$4:$K$95=D7)*(课程表!$J$4:$J$95&lt;&gt;"")*课程表!$I$4:$I$95)+SUMPRODUCT((LOOKUP(ROW(课程表!$A$4:$A$95),ROW(课程表!$A$4:$A$95)/(课程表!$A$4:$A$95&lt;&gt;""),课程表!$A$4:$A$95)=$A$4)*(课程表!$M$4:$M$95=D7)*(课程表!$L$4:$L$95&lt;&gt;"")*课程表!$I$4:$I$95)+SUMPRODUCT((LOOKUP(ROW(课程表!$A$4:$A$95),ROW(课程表!$A$4:$A$95)/(课程表!$A$4:$A$95&lt;&gt;""),课程表!$A$4:$A$95)=$A$4)*(课程表!$O$4:$O$95=D7)*(课程表!$N$4:$N$95&lt;&gt;"")*课程表!$I$4:$I$95)+SUMPRODUCT((LOOKUP(ROW(课程表!$A$4:$A$95),ROW(课程表!$A$4:$A$95)/(课程表!$A$4:$A$95&lt;&gt;""),课程表!$A$4:$A$95)=$A$4)*(课程表!$Q$4:$Q$95=D7)*(课程表!$P$4:$P$95&lt;&gt;"")*课程表!$I$4:$I$95)+SUMPRODUCT((LOOKUP(ROW(课程表!$A$4:$A$95),ROW(课程表!$A$4:$A$95)/(课程表!$A$4:$A$95&lt;&gt;""),课程表!$A$4:$A$95)=$A$4)*(课程表!$S$4:$S$95=D7)*(课程表!$R$4:$R$95&lt;&gt;"")*课程表!$I$4:$I$95)</f>
        <v>0</v>
      </c>
      <c r="H7" s="31">
        <f t="shared" si="0"/>
        <v>0</v>
      </c>
      <c r="I7" s="36"/>
    </row>
    <row r="8" ht="25" customHeight="1" spans="1:9">
      <c r="A8" s="37"/>
      <c r="B8" s="37"/>
      <c r="C8" s="19" t="s">
        <v>292</v>
      </c>
      <c r="D8" s="19" t="s">
        <v>63</v>
      </c>
      <c r="E8" s="35">
        <f>VLOOKUP(D8,参数表!$B:$C,2,FALSE)</f>
        <v>150</v>
      </c>
      <c r="F8" s="11"/>
      <c r="G8" s="31" cm="1">
        <f t="array" ref="G8">SUMPRODUCT((LOOKUP(ROW(课程表!$A$4:$A$95),ROW(课程表!$A$4:$A$95)/(课程表!$A$4:$A$95&lt;&gt;""),课程表!$A$4:$A$95)=$A$4)*(课程表!$K$4:$K$95=D8)*(课程表!$J$4:$J$95&lt;&gt;"")*课程表!$I$4:$I$95)+SUMPRODUCT((LOOKUP(ROW(课程表!$A$4:$A$95),ROW(课程表!$A$4:$A$95)/(课程表!$A$4:$A$95&lt;&gt;""),课程表!$A$4:$A$95)=$A$4)*(课程表!$M$4:$M$95=D8)*(课程表!$L$4:$L$95&lt;&gt;"")*课程表!$I$4:$I$95)+SUMPRODUCT((LOOKUP(ROW(课程表!$A$4:$A$95),ROW(课程表!$A$4:$A$95)/(课程表!$A$4:$A$95&lt;&gt;""),课程表!$A$4:$A$95)=$A$4)*(课程表!$O$4:$O$95=D8)*(课程表!$N$4:$N$95&lt;&gt;"")*课程表!$I$4:$I$95)+SUMPRODUCT((LOOKUP(ROW(课程表!$A$4:$A$95),ROW(课程表!$A$4:$A$95)/(课程表!$A$4:$A$95&lt;&gt;""),课程表!$A$4:$A$95)=$A$4)*(课程表!$Q$4:$Q$95=D8)*(课程表!$P$4:$P$95&lt;&gt;"")*课程表!$I$4:$I$95)+SUMPRODUCT((LOOKUP(ROW(课程表!$A$4:$A$95),ROW(课程表!$A$4:$A$95)/(课程表!$A$4:$A$95&lt;&gt;""),课程表!$A$4:$A$95)=$A$4)*(课程表!$S$4:$S$95=D8)*(课程表!$R$4:$R$95&lt;&gt;"")*课程表!$I$4:$I$95)</f>
        <v>0</v>
      </c>
      <c r="H8" s="31">
        <f t="shared" si="0"/>
        <v>0</v>
      </c>
      <c r="I8" s="36"/>
    </row>
    <row r="9" ht="25" customHeight="1" spans="1:9">
      <c r="A9" s="37"/>
      <c r="B9" s="37"/>
      <c r="C9" s="19" t="s">
        <v>293</v>
      </c>
      <c r="D9" s="19" t="s">
        <v>64</v>
      </c>
      <c r="E9" s="35">
        <f>VLOOKUP(D9,参数表!$B:$C,2,FALSE)</f>
        <v>250</v>
      </c>
      <c r="F9" s="11"/>
      <c r="G9" s="31" cm="1">
        <f t="array" ref="G9">SUMPRODUCT((LOOKUP(ROW(课程表!$A$4:$A$95),ROW(课程表!$A$4:$A$95)/(课程表!$A$4:$A$95&lt;&gt;""),课程表!$A$4:$A$95)=$A$4)*(课程表!$K$4:$K$95=D9)*(课程表!$J$4:$J$95&lt;&gt;"")*课程表!$I$4:$I$95)+SUMPRODUCT((LOOKUP(ROW(课程表!$A$4:$A$95),ROW(课程表!$A$4:$A$95)/(课程表!$A$4:$A$95&lt;&gt;""),课程表!$A$4:$A$95)=$A$4)*(课程表!$M$4:$M$95=D9)*(课程表!$L$4:$L$95&lt;&gt;"")*课程表!$I$4:$I$95)+SUMPRODUCT((LOOKUP(ROW(课程表!$A$4:$A$95),ROW(课程表!$A$4:$A$95)/(课程表!$A$4:$A$95&lt;&gt;""),课程表!$A$4:$A$95)=$A$4)*(课程表!$O$4:$O$95=D9)*(课程表!$N$4:$N$95&lt;&gt;"")*课程表!$I$4:$I$95)+SUMPRODUCT((LOOKUP(ROW(课程表!$A$4:$A$95),ROW(课程表!$A$4:$A$95)/(课程表!$A$4:$A$95&lt;&gt;""),课程表!$A$4:$A$95)=$A$4)*(课程表!$Q$4:$Q$95=D9)*(课程表!$P$4:$P$95&lt;&gt;"")*课程表!$I$4:$I$95)+SUMPRODUCT((LOOKUP(ROW(课程表!$A$4:$A$95),ROW(课程表!$A$4:$A$95)/(课程表!$A$4:$A$95&lt;&gt;""),课程表!$A$4:$A$95)=$A$4)*(课程表!$S$4:$S$95=D9)*(课程表!$R$4:$R$95&lt;&gt;"")*课程表!$I$4:$I$95)</f>
        <v>0</v>
      </c>
      <c r="H9" s="31">
        <f t="shared" si="0"/>
        <v>0</v>
      </c>
      <c r="I9" s="36"/>
    </row>
    <row r="10" ht="25" customHeight="1" spans="1:9">
      <c r="A10" s="37"/>
      <c r="B10" s="37"/>
      <c r="C10" s="19" t="s">
        <v>293</v>
      </c>
      <c r="D10" s="19" t="s">
        <v>54</v>
      </c>
      <c r="E10" s="35">
        <f>VLOOKUP(D10,参数表!$B:$C,2,FALSE)</f>
        <v>300</v>
      </c>
      <c r="F10" s="11"/>
      <c r="G10" s="31">
        <f>课程表!I96</f>
        <v>0</v>
      </c>
      <c r="H10" s="31">
        <f t="shared" si="0"/>
        <v>0</v>
      </c>
      <c r="I10" s="36"/>
    </row>
    <row r="11" ht="25" customHeight="1" spans="1:9">
      <c r="A11" s="37"/>
      <c r="B11" s="37"/>
      <c r="C11" s="19" t="s">
        <v>294</v>
      </c>
      <c r="D11" s="19" t="s">
        <v>66</v>
      </c>
      <c r="E11" s="35">
        <f>VLOOKUP(D11,参数表!$B:$C,2,FALSE)</f>
        <v>40</v>
      </c>
      <c r="F11" s="11"/>
      <c r="G11" s="31">
        <f>(申报主表!X5+申报主表!AA5)*8</f>
        <v>0</v>
      </c>
      <c r="H11" s="31">
        <f t="shared" si="0"/>
        <v>0</v>
      </c>
      <c r="I11" s="36"/>
    </row>
    <row r="12" ht="25" customHeight="1" spans="1:9">
      <c r="A12" s="38"/>
      <c r="B12" s="38"/>
      <c r="C12" s="39" t="s">
        <v>295</v>
      </c>
      <c r="D12" s="40"/>
      <c r="E12" s="41"/>
      <c r="F12" s="42"/>
      <c r="G12" s="31">
        <f>SUM(G4:G10)</f>
        <v>1</v>
      </c>
      <c r="H12" s="31">
        <f>SUM(H4:H11)</f>
        <v>0</v>
      </c>
      <c r="I12" s="36"/>
    </row>
  </sheetData>
  <sheetProtection algorithmName="SHA-512" hashValue="akBc0uZcEns/7jISbsnzPWJBbBiE2bpDUFvaSof/ntombWAybG3HZhwb117MqOH02yPEaqmvrLk96J6tEPeurQ==" saltValue="MdyerjToGqoZDx0zWGlOOg==" spinCount="100000" sheet="1" selectLockedCells="1" objects="1"/>
  <mergeCells count="4">
    <mergeCell ref="A1:I1"/>
    <mergeCell ref="C12:F12"/>
    <mergeCell ref="A4:A12"/>
    <mergeCell ref="B4:B12"/>
  </mergeCells>
  <dataValidations count="8">
    <dataValidation type="whole" operator="lessThanOrEqual" allowBlank="1" showInputMessage="1" showErrorMessage="1" sqref="F6">
      <formula1>E6:E12</formula1>
    </dataValidation>
    <dataValidation type="whole" operator="lessThanOrEqual" allowBlank="1" showInputMessage="1" showErrorMessage="1" sqref="F7">
      <formula1>E7:E12</formula1>
    </dataValidation>
    <dataValidation type="whole" operator="lessThanOrEqual" allowBlank="1" showInputMessage="1" showErrorMessage="1" sqref="F8">
      <formula1>E8:E12</formula1>
    </dataValidation>
    <dataValidation type="whole" operator="lessThanOrEqual" allowBlank="1" showInputMessage="1" showErrorMessage="1" sqref="F9">
      <formula1>E9:E12</formula1>
    </dataValidation>
    <dataValidation type="whole" operator="lessThanOrEqual" allowBlank="1" showInputMessage="1" showErrorMessage="1" sqref="F10">
      <formula1>E10:E12</formula1>
    </dataValidation>
    <dataValidation type="whole" operator="lessThanOrEqual" allowBlank="1" showInputMessage="1" showErrorMessage="1" sqref="F11">
      <formula1>E11:E12</formula1>
    </dataValidation>
    <dataValidation type="whole" operator="lessThanOrEqual" allowBlank="1" showInputMessage="1" showErrorMessage="1" sqref="F4:F5">
      <formula1>E4:E11</formula1>
    </dataValidation>
    <dataValidation showInputMessage="1" showErrorMessage="1" error="理论总数要与理论天数一致" sqref="G4:G10" errorStyle="warning"/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zoomScale="175" zoomScaleNormal="175" workbookViewId="0">
      <selection activeCell="H4" sqref="H4"/>
    </sheetView>
  </sheetViews>
  <sheetFormatPr defaultColWidth="9" defaultRowHeight="13.5" outlineLevelRow="3"/>
  <cols>
    <col min="1" max="1" width="3.48333333333333" customWidth="1"/>
    <col min="9" max="9" width="13.25" customWidth="1"/>
    <col min="10" max="10" width="23.15" customWidth="1"/>
  </cols>
  <sheetData>
    <row r="1" ht="18.75" spans="1:10">
      <c r="A1" s="17" t="s">
        <v>296</v>
      </c>
      <c r="B1" s="17"/>
      <c r="C1" s="17"/>
      <c r="D1" s="17"/>
      <c r="E1" s="17"/>
      <c r="F1" s="17"/>
      <c r="G1" s="17"/>
      <c r="H1" s="17"/>
      <c r="I1" s="17"/>
      <c r="J1" s="17"/>
    </row>
    <row r="3" ht="34" customHeight="1" spans="1:10">
      <c r="A3" s="18" t="s">
        <v>184</v>
      </c>
      <c r="B3" s="18" t="s">
        <v>188</v>
      </c>
      <c r="C3" s="18" t="s">
        <v>206</v>
      </c>
      <c r="D3" s="18" t="s">
        <v>297</v>
      </c>
      <c r="E3" s="18" t="s">
        <v>298</v>
      </c>
      <c r="F3" s="18" t="s">
        <v>208</v>
      </c>
      <c r="G3" s="18" t="s">
        <v>299</v>
      </c>
      <c r="H3" s="18" t="s">
        <v>300</v>
      </c>
      <c r="I3" s="18" t="s">
        <v>301</v>
      </c>
      <c r="J3" s="18" t="s">
        <v>212</v>
      </c>
    </row>
    <row r="4" s="16" customFormat="1" ht="67" customHeight="1" spans="1:10">
      <c r="A4" s="19">
        <v>1</v>
      </c>
      <c r="B4" s="20">
        <f>申报主表!E5</f>
        <v>0</v>
      </c>
      <c r="C4" s="20">
        <f>申报主表!X5</f>
        <v>0</v>
      </c>
      <c r="D4" s="21">
        <f>IFERROR(VLOOKUP(申报主表!Y5,参数表!$J$76:$K$82,2,FALSE),1000)</f>
        <v>1000</v>
      </c>
      <c r="E4" s="11"/>
      <c r="F4" s="20">
        <f>申报主表!AA5</f>
        <v>0</v>
      </c>
      <c r="G4" s="21">
        <f>IFERROR(VLOOKUP(申报主表!AB5,参数表!$J$87:$K$93,2,FALSE),1000)</f>
        <v>1000</v>
      </c>
      <c r="H4" s="11"/>
      <c r="I4" s="15">
        <f>C4*E4+F4*H4</f>
        <v>0</v>
      </c>
      <c r="J4" s="22"/>
    </row>
  </sheetData>
  <sheetProtection algorithmName="SHA-512" hashValue="J3GlqmBwCbMtHriWfoMdnautDN8LQ+R0qRcjdJlIip7bd5KOrLYgGKOajdJHXpB2xqhkFkIxgy7SNSb9jPJHGQ==" saltValue="0IZg+by0vUhGYXyk5bNZ0Q==" spinCount="100000" sheet="1" selectLockedCells="1" objects="1"/>
  <mergeCells count="1">
    <mergeCell ref="A1:J1"/>
  </mergeCells>
  <dataValidations count="2">
    <dataValidation type="whole" operator="lessThanOrEqual" allowBlank="1" showInputMessage="1" showErrorMessage="1" sqref="E4">
      <formula1>D4:D4</formula1>
    </dataValidation>
    <dataValidation type="whole" operator="lessThanOrEqual" showInputMessage="1" showErrorMessage="1" sqref="H4">
      <formula1>G4:G4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145" zoomScaleNormal="145" workbookViewId="0">
      <selection activeCell="H4" sqref="H4"/>
    </sheetView>
  </sheetViews>
  <sheetFormatPr defaultColWidth="9" defaultRowHeight="13.5" outlineLevelRow="5"/>
  <cols>
    <col min="1" max="1" width="4.3" customWidth="1"/>
    <col min="6" max="6" width="10.375" customWidth="1"/>
    <col min="12" max="12" width="11.125" customWidth="1"/>
    <col min="17" max="17" width="11.4416666666667" customWidth="1"/>
  </cols>
  <sheetData>
    <row r="1" ht="18.75" spans="1:17">
      <c r="A1" s="17" t="s">
        <v>302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>
      <c r="D2" s="26" t="s">
        <v>303</v>
      </c>
      <c r="E2" s="27"/>
      <c r="F2" s="27"/>
      <c r="G2" s="27"/>
      <c r="H2" s="27"/>
      <c r="I2" s="28"/>
      <c r="J2" s="29" t="s">
        <v>304</v>
      </c>
      <c r="K2" s="29"/>
      <c r="L2" s="29"/>
      <c r="M2" s="29"/>
      <c r="N2" s="29"/>
      <c r="O2" s="29"/>
    </row>
    <row r="3" ht="24" spans="1:17">
      <c r="A3" s="18" t="s">
        <v>184</v>
      </c>
      <c r="B3" s="18" t="s">
        <v>188</v>
      </c>
      <c r="C3" s="18" t="s">
        <v>305</v>
      </c>
      <c r="D3" s="18" t="s">
        <v>206</v>
      </c>
      <c r="E3" s="18" t="s">
        <v>306</v>
      </c>
      <c r="F3" s="18" t="s">
        <v>307</v>
      </c>
      <c r="G3" s="18" t="s">
        <v>308</v>
      </c>
      <c r="H3" s="18" t="s">
        <v>309</v>
      </c>
      <c r="I3" s="18" t="s">
        <v>310</v>
      </c>
      <c r="J3" s="30" t="s">
        <v>208</v>
      </c>
      <c r="K3" s="30" t="s">
        <v>306</v>
      </c>
      <c r="L3" s="30" t="s">
        <v>307</v>
      </c>
      <c r="M3" s="30" t="s">
        <v>308</v>
      </c>
      <c r="N3" s="30" t="s">
        <v>309</v>
      </c>
      <c r="O3" s="30" t="s">
        <v>311</v>
      </c>
      <c r="P3" s="18" t="s">
        <v>312</v>
      </c>
      <c r="Q3" s="18" t="s">
        <v>212</v>
      </c>
    </row>
    <row r="4" s="16" customFormat="1" ht="97" customHeight="1" spans="1:17">
      <c r="A4" s="25">
        <v>1</v>
      </c>
      <c r="B4" s="31">
        <f>申报主表!E5</f>
        <v>0</v>
      </c>
      <c r="C4" s="20">
        <f>申报主表!G5</f>
        <v>0</v>
      </c>
      <c r="D4" s="20">
        <f>申报主表!X5</f>
        <v>0</v>
      </c>
      <c r="E4" s="21" cm="1">
        <f t="array" ref="E4">IFERROR(INDEX(参数表!$B$37:$B$43,MATCH(申报主表!Y5,参数表!$F$37:$F$43,0)),60)</f>
        <v>60</v>
      </c>
      <c r="F4" s="11"/>
      <c r="G4" s="21">
        <v>100</v>
      </c>
      <c r="H4" s="11"/>
      <c r="I4" s="31">
        <f>(F4+H4)*D4*(C4+4)</f>
        <v>0</v>
      </c>
      <c r="J4" s="20">
        <f>申报主表!AA5</f>
        <v>0</v>
      </c>
      <c r="K4" s="32" cm="1">
        <f t="array" ref="K4">IFERROR(INDEX(参数表!$B$37:$B$43,MATCH(申报主表!AB5,参数表!$D$37:$D$43,0)),60)</f>
        <v>60</v>
      </c>
      <c r="L4" s="11"/>
      <c r="M4" s="21">
        <v>100</v>
      </c>
      <c r="N4" s="11"/>
      <c r="O4" s="31">
        <f>(L4+N4)*J4*(C4+4)</f>
        <v>0</v>
      </c>
      <c r="P4" s="31">
        <f>I4+O4</f>
        <v>0</v>
      </c>
      <c r="Q4" s="22"/>
    </row>
    <row r="6" spans="1:17">
      <c r="B6" t="s">
        <v>313</v>
      </c>
    </row>
  </sheetData>
  <sheetProtection algorithmName="SHA-512" hashValue="abChA9bK9FdePIVurQCSkF04Ep3rHTWFfxga5OVq+uc8jpp39PCg2eYfAjgpTVMTIAvDlhb/s10w9qJq1F6pAA==" saltValue="oQdJ5eBSDgTGTuOLuKMqxw==" spinCount="100000" sheet="1" selectLockedCells="1" objects="1"/>
  <mergeCells count="3">
    <mergeCell ref="A1:Q1"/>
    <mergeCell ref="D2:I2"/>
    <mergeCell ref="J2:O2"/>
  </mergeCells>
  <dataValidations count="1">
    <dataValidation type="whole" operator="lessThanOrEqual" allowBlank="1" showInputMessage="1" showErrorMessage="1" sqref="F4 H4 L4 N4">
      <formula1>E4:E4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zoomScale="145" zoomScaleNormal="145" workbookViewId="0">
      <selection activeCell="E4" sqref="E4"/>
    </sheetView>
  </sheetViews>
  <sheetFormatPr defaultColWidth="9" defaultRowHeight="13.5" outlineLevelRow="5"/>
  <cols>
    <col min="1" max="1" width="4.04166666666667" customWidth="1"/>
    <col min="13" max="13" width="10.675" customWidth="1"/>
    <col min="15" max="15" width="19.4833333333333" customWidth="1"/>
  </cols>
  <sheetData>
    <row r="1" ht="18.75" spans="1:15">
      <c r="A1" s="17" t="s">
        <v>314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5">
      <c r="D2" s="23" t="s">
        <v>315</v>
      </c>
      <c r="E2" s="23"/>
      <c r="F2" s="23"/>
      <c r="G2" s="23"/>
      <c r="H2" s="23"/>
      <c r="I2" s="23"/>
      <c r="J2" s="23"/>
    </row>
    <row r="3" ht="36" spans="1:15">
      <c r="A3" s="24" t="s">
        <v>184</v>
      </c>
      <c r="B3" s="24" t="s">
        <v>188</v>
      </c>
      <c r="C3" s="24" t="s">
        <v>305</v>
      </c>
      <c r="D3" s="24" t="s">
        <v>316</v>
      </c>
      <c r="E3" s="24" t="s">
        <v>317</v>
      </c>
      <c r="F3" s="24" t="s">
        <v>318</v>
      </c>
      <c r="G3" s="24" t="s">
        <v>319</v>
      </c>
      <c r="H3" s="24" t="s">
        <v>208</v>
      </c>
      <c r="I3" s="24" t="s">
        <v>320</v>
      </c>
      <c r="J3" s="24" t="s">
        <v>321</v>
      </c>
      <c r="K3" s="24" t="s">
        <v>322</v>
      </c>
      <c r="L3" s="24" t="s">
        <v>323</v>
      </c>
      <c r="M3" s="24" t="s">
        <v>324</v>
      </c>
      <c r="N3" s="24" t="s">
        <v>325</v>
      </c>
      <c r="O3" s="18" t="s">
        <v>212</v>
      </c>
    </row>
    <row r="4" s="16" customFormat="1" ht="41" customHeight="1" spans="1:15">
      <c r="A4" s="25">
        <v>1</v>
      </c>
      <c r="B4" s="20">
        <f>申报主表!E5</f>
        <v>0</v>
      </c>
      <c r="C4" s="20">
        <f>申报主表!G5</f>
        <v>0</v>
      </c>
      <c r="D4" s="21" cm="1">
        <f t="array" ref="D4">IFERROR(INDEX(参数表!$B:$B,MIN(IF(参数表!$A$47:$G$52=申报主表!Y5,ROW($47:$52),99999))),60)</f>
        <v>10</v>
      </c>
      <c r="E4" s="11"/>
      <c r="F4" s="21" cm="1">
        <f t="array" ref="F4">IFERROR(INDEX(参数表!$B:$B,MIN(IF(参数表!$A$47:$G$52=申报主表!AB5,ROW($47:$52),99999))),60)</f>
        <v>10</v>
      </c>
      <c r="G4" s="11"/>
      <c r="H4" s="20">
        <f>申报主表!AA5</f>
        <v>0</v>
      </c>
      <c r="I4" s="21" cm="1">
        <f t="array" ref="I4">IFERROR(INDEX(参数表!$C:$C,MIN(IF(参数表!$A$47:$G$52=申报主表!AB5,ROW($47:$52),99999))),60)</f>
        <v>10</v>
      </c>
      <c r="J4" s="11"/>
      <c r="K4" s="21">
        <f>参数表!$B$70*参数表!$B$71</f>
        <v>600</v>
      </c>
      <c r="L4" s="11"/>
      <c r="M4" s="11"/>
      <c r="N4" s="15">
        <f>C4*(E4+G4+M4)+C4*H4*J4+L4*(申报主表!X5+申报主表!AA5)</f>
        <v>0</v>
      </c>
      <c r="O4" s="22"/>
    </row>
    <row r="6" spans="1:15">
      <c r="B6" t="s">
        <v>326</v>
      </c>
    </row>
  </sheetData>
  <sheetProtection algorithmName="SHA-512" hashValue="dVXBv/AqGKIYnA/IZT2Xj4XdtiRsa6UXCC8L/AQRXaJHAO8ERJH1vxAT37uD0grJE3Xi9wFTQ8e3DRxLYW/6HA==" saltValue="qS6Negeus4lh/TMlgwu3xQ==" spinCount="100000" sheet="1" selectLockedCells="1" objects="1"/>
  <mergeCells count="2">
    <mergeCell ref="A1:O1"/>
    <mergeCell ref="D2:J2"/>
  </mergeCells>
  <dataValidations count="1">
    <dataValidation type="whole" operator="lessThanOrEqual" allowBlank="1" showInputMessage="1" showErrorMessage="1" sqref="E4 G4 J4 L4:M4">
      <formula1>D4:D4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12" master="" otherUserPermission="visible"/>
  <rangeList sheetStid="9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1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参数表</vt:lpstr>
      <vt:lpstr>班级产业对应属性表</vt:lpstr>
      <vt:lpstr>申报主表</vt:lpstr>
      <vt:lpstr>课程表</vt:lpstr>
      <vt:lpstr>预算汇总表</vt:lpstr>
      <vt:lpstr>师资费明细表</vt:lpstr>
      <vt:lpstr>场地费明细表</vt:lpstr>
      <vt:lpstr>食宿费明细表</vt:lpstr>
      <vt:lpstr>交通费明细表</vt:lpstr>
      <vt:lpstr>人均硬性开支表</vt:lpstr>
      <vt:lpstr>实践教学耗材预算表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姚力</cp:lastModifiedBy>
  <dcterms:created xsi:type="dcterms:W3CDTF">2026-03-09T03:34:00Z</dcterms:created>
  <dcterms:modified xsi:type="dcterms:W3CDTF">2026-03-17T10:18:11Z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54F11A3657D344FABEAF43FB224FBD5F_13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