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8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<sst xmlns="http://schemas.openxmlformats.org/spreadsheetml/2006/main" count="259" uniqueCount="243">
  <si>
    <t>附件1</t>
  </si>
  <si>
    <t>提前下达2023年中央财政衔接推进乡村振兴（巩固脱贫成果与乡村振兴任务）补助资金安排情况表</t>
  </si>
  <si>
    <t>[制表]农业处</t>
  </si>
  <si>
    <t xml:space="preserve"> 单位：万元</t>
  </si>
  <si>
    <t>单位编码</t>
  </si>
  <si>
    <t>单   位</t>
  </si>
  <si>
    <t>中央资金分配金额</t>
  </si>
  <si>
    <t>其中：支持易地扶贫搬迁后续发展</t>
  </si>
  <si>
    <t>备 注</t>
  </si>
  <si>
    <t xml:space="preserve">      合      计</t>
  </si>
  <si>
    <t>省级主管部门合计</t>
  </si>
  <si>
    <t>省财政厅</t>
  </si>
  <si>
    <t xml:space="preserve">         市州本级小计</t>
  </si>
  <si>
    <t xml:space="preserve">         县区级小计</t>
  </si>
  <si>
    <t xml:space="preserve">      非省直管区县小计</t>
  </si>
  <si>
    <t xml:space="preserve">   省直管县小计</t>
  </si>
  <si>
    <t xml:space="preserve">    贵阳市</t>
  </si>
  <si>
    <t>901105001</t>
  </si>
  <si>
    <t xml:space="preserve">      贵阳市本级</t>
  </si>
  <si>
    <t xml:space="preserve">      贵阳市区县合计</t>
  </si>
  <si>
    <t xml:space="preserve">      其中：非省直管县小计</t>
  </si>
  <si>
    <t xml:space="preserve">            省直管县小计</t>
  </si>
  <si>
    <t>901006105001</t>
  </si>
  <si>
    <t xml:space="preserve">        乌当区</t>
  </si>
  <si>
    <t>901004105001</t>
  </si>
  <si>
    <t xml:space="preserve">        花溪区</t>
  </si>
  <si>
    <t>901005105001</t>
  </si>
  <si>
    <t xml:space="preserve">        白云区</t>
  </si>
  <si>
    <t>901003105001</t>
  </si>
  <si>
    <t xml:space="preserve">        南明区</t>
  </si>
  <si>
    <t>901002105001</t>
  </si>
  <si>
    <t xml:space="preserve">        云岩区</t>
  </si>
  <si>
    <t>901009105001</t>
  </si>
  <si>
    <t xml:space="preserve">        清镇市△</t>
  </si>
  <si>
    <t>901010105001</t>
  </si>
  <si>
    <t xml:space="preserve">        开阳县△</t>
  </si>
  <si>
    <t>901012105001</t>
  </si>
  <si>
    <t xml:space="preserve">        修文县△</t>
  </si>
  <si>
    <t>901011105001</t>
  </si>
  <si>
    <t xml:space="preserve">        息烽县△</t>
  </si>
  <si>
    <t>901013105001</t>
  </si>
  <si>
    <t xml:space="preserve">        观山湖区</t>
  </si>
  <si>
    <t>901015105001</t>
  </si>
  <si>
    <r>
      <rPr>
        <sz val="14"/>
        <rFont val="宋体"/>
        <charset val="134"/>
      </rPr>
      <t xml:space="preserve"> </t>
    </r>
    <r>
      <rPr>
        <sz val="14"/>
        <rFont val="宋体"/>
        <charset val="134"/>
      </rPr>
      <t xml:space="preserve">       贵阳经济技术开发区</t>
    </r>
  </si>
  <si>
    <t>901014105001</t>
  </si>
  <si>
    <r>
      <rPr>
        <sz val="14"/>
        <rFont val="宋体"/>
        <charset val="134"/>
      </rPr>
      <t xml:space="preserve"> </t>
    </r>
    <r>
      <rPr>
        <sz val="14"/>
        <rFont val="宋体"/>
        <charset val="134"/>
      </rPr>
      <t xml:space="preserve">       贵阳综合保税区</t>
    </r>
  </si>
  <si>
    <t xml:space="preserve">    六盘水市</t>
  </si>
  <si>
    <t>909105001</t>
  </si>
  <si>
    <t xml:space="preserve">      六盘水市本级</t>
  </si>
  <si>
    <t>高新区</t>
  </si>
  <si>
    <t xml:space="preserve">      六盘水市区县合计</t>
  </si>
  <si>
    <t>909002105001</t>
  </si>
  <si>
    <t xml:space="preserve">        六枝特区△</t>
  </si>
  <si>
    <t>909005105001</t>
  </si>
  <si>
    <t xml:space="preserve">        盘州市△</t>
  </si>
  <si>
    <t>909003105001</t>
  </si>
  <si>
    <t xml:space="preserve">        水城县△</t>
  </si>
  <si>
    <t>909004105001</t>
  </si>
  <si>
    <t xml:space="preserve">        钟山区</t>
  </si>
  <si>
    <t xml:space="preserve">    遵义市</t>
  </si>
  <si>
    <t>907105001</t>
  </si>
  <si>
    <t xml:space="preserve">      遵义市本级</t>
  </si>
  <si>
    <t>新蒲新区</t>
  </si>
  <si>
    <t xml:space="preserve">      遵义市区县合计</t>
  </si>
  <si>
    <t>907002105001</t>
  </si>
  <si>
    <t xml:space="preserve">        红花岗区</t>
  </si>
  <si>
    <t>907015105001</t>
  </si>
  <si>
    <t xml:space="preserve">        汇川区</t>
  </si>
  <si>
    <t>907003105001</t>
  </si>
  <si>
    <t xml:space="preserve">        播州区</t>
  </si>
  <si>
    <t>907004105001</t>
  </si>
  <si>
    <t xml:space="preserve">        桐梓县△</t>
  </si>
  <si>
    <t>907005105001</t>
  </si>
  <si>
    <t xml:space="preserve">        绥阳县△</t>
  </si>
  <si>
    <t>907006105001</t>
  </si>
  <si>
    <t xml:space="preserve">        湄潭县△</t>
  </si>
  <si>
    <t>907007105001</t>
  </si>
  <si>
    <t xml:space="preserve">        凤冈县△</t>
  </si>
  <si>
    <t>907008105001</t>
  </si>
  <si>
    <t xml:space="preserve">        余庆县△</t>
  </si>
  <si>
    <t>907009105001</t>
  </si>
  <si>
    <t xml:space="preserve">        仁怀市△</t>
  </si>
  <si>
    <t>907010105001</t>
  </si>
  <si>
    <t xml:space="preserve">        赤水市△</t>
  </si>
  <si>
    <t>907011105001</t>
  </si>
  <si>
    <t xml:space="preserve">        习水县△</t>
  </si>
  <si>
    <t>907012105001</t>
  </si>
  <si>
    <t xml:space="preserve">        正安县△</t>
  </si>
  <si>
    <t>907013105001</t>
  </si>
  <si>
    <t xml:space="preserve">        道真仡佬族苗族自治县△</t>
  </si>
  <si>
    <t>907014105001</t>
  </si>
  <si>
    <t xml:space="preserve">        务川仡佬族苗族自治县△</t>
  </si>
  <si>
    <t xml:space="preserve">    安顺市</t>
  </si>
  <si>
    <t>902105001</t>
  </si>
  <si>
    <t xml:space="preserve">      安顺市本级</t>
  </si>
  <si>
    <t>黄果树旅游区</t>
  </si>
  <si>
    <t xml:space="preserve">      安顺市区县合计</t>
  </si>
  <si>
    <t>902002105001</t>
  </si>
  <si>
    <t xml:space="preserve">        西秀区</t>
  </si>
  <si>
    <t>902003105001</t>
  </si>
  <si>
    <t xml:space="preserve">        平坝区</t>
  </si>
  <si>
    <t>902004105001</t>
  </si>
  <si>
    <t xml:space="preserve">        普定县△</t>
  </si>
  <si>
    <t>902005105001</t>
  </si>
  <si>
    <t xml:space="preserve">        镇宁布依族苗族自治县△</t>
  </si>
  <si>
    <t>902006105001</t>
  </si>
  <si>
    <t xml:space="preserve">        关岭布依族苗族自治县△</t>
  </si>
  <si>
    <t>902007105001</t>
  </si>
  <si>
    <t xml:space="preserve">        紫云苗族布依族自治县△</t>
  </si>
  <si>
    <t>902009105001</t>
  </si>
  <si>
    <r>
      <rPr>
        <sz val="14"/>
        <rFont val="宋体"/>
        <charset val="134"/>
      </rPr>
      <t xml:space="preserve"> </t>
    </r>
    <r>
      <rPr>
        <sz val="14"/>
        <rFont val="宋体"/>
        <charset val="134"/>
      </rPr>
      <t xml:space="preserve">       安顺经济技术开发区</t>
    </r>
  </si>
  <si>
    <t xml:space="preserve">    黔南布依族苗族自治州</t>
  </si>
  <si>
    <t>904105001</t>
  </si>
  <si>
    <t xml:space="preserve">      黔南布依族苗族自治州本级</t>
  </si>
  <si>
    <t>都匀经开区</t>
  </si>
  <si>
    <t xml:space="preserve">      黔南布依族苗族自治州区县合计</t>
  </si>
  <si>
    <t>904002105001</t>
  </si>
  <si>
    <t xml:space="preserve">        都匀市</t>
  </si>
  <si>
    <t>904003105001</t>
  </si>
  <si>
    <t xml:space="preserve">        独山县△</t>
  </si>
  <si>
    <t>904004105001</t>
  </si>
  <si>
    <t xml:space="preserve">        平塘县△</t>
  </si>
  <si>
    <t>904005105001</t>
  </si>
  <si>
    <t xml:space="preserve">        荔波县△</t>
  </si>
  <si>
    <t>904006105001</t>
  </si>
  <si>
    <t xml:space="preserve">        三都水族自治县△</t>
  </si>
  <si>
    <t>904007105001</t>
  </si>
  <si>
    <t xml:space="preserve">        福泉市△</t>
  </si>
  <si>
    <t>904008105001</t>
  </si>
  <si>
    <t xml:space="preserve">        瓮安县△</t>
  </si>
  <si>
    <t>904009105001</t>
  </si>
  <si>
    <t xml:space="preserve">        贵定县△</t>
  </si>
  <si>
    <t>904010105001</t>
  </si>
  <si>
    <t xml:space="preserve">        龙里县△</t>
  </si>
  <si>
    <t>904011105001</t>
  </si>
  <si>
    <t xml:space="preserve">        惠水县△</t>
  </si>
  <si>
    <t>904012105001</t>
  </si>
  <si>
    <t xml:space="preserve">        长顺县△</t>
  </si>
  <si>
    <t>904013105001</t>
  </si>
  <si>
    <t xml:space="preserve">        罗甸县△</t>
  </si>
  <si>
    <t xml:space="preserve">    黔东南苗族侗族自治州</t>
  </si>
  <si>
    <t>903105001</t>
  </si>
  <si>
    <t xml:space="preserve">      黔东南苗族侗族自治州本级</t>
  </si>
  <si>
    <t xml:space="preserve">      黔东南苗族侗族自治州区县合计</t>
  </si>
  <si>
    <t>903001105001</t>
  </si>
  <si>
    <t xml:space="preserve">        凯里市</t>
  </si>
  <si>
    <t>903006105001</t>
  </si>
  <si>
    <t xml:space="preserve">        黄平县△</t>
  </si>
  <si>
    <t>903003105001</t>
  </si>
  <si>
    <t xml:space="preserve">        麻江县</t>
  </si>
  <si>
    <t>903004105001</t>
  </si>
  <si>
    <t xml:space="preserve">        丹寨县△</t>
  </si>
  <si>
    <t>903005105001</t>
  </si>
  <si>
    <t xml:space="preserve">        雷山县△</t>
  </si>
  <si>
    <t>903007105001</t>
  </si>
  <si>
    <t xml:space="preserve">        施秉县</t>
  </si>
  <si>
    <t>903008105001</t>
  </si>
  <si>
    <t xml:space="preserve">        镇远县</t>
  </si>
  <si>
    <t>903009105001</t>
  </si>
  <si>
    <t xml:space="preserve">        三穗县</t>
  </si>
  <si>
    <t>903010105001</t>
  </si>
  <si>
    <t xml:space="preserve">        岑巩县</t>
  </si>
  <si>
    <t>903011105001</t>
  </si>
  <si>
    <t xml:space="preserve">        天柱县</t>
  </si>
  <si>
    <t>903012105001</t>
  </si>
  <si>
    <t xml:space="preserve">        锦屏县</t>
  </si>
  <si>
    <t>903013105001</t>
  </si>
  <si>
    <t xml:space="preserve">        黎平县△</t>
  </si>
  <si>
    <t>903014105001</t>
  </si>
  <si>
    <t xml:space="preserve">        榕江县</t>
  </si>
  <si>
    <t>903015105001</t>
  </si>
  <si>
    <t xml:space="preserve">        从江县△</t>
  </si>
  <si>
    <t>903016105001</t>
  </si>
  <si>
    <t xml:space="preserve">        剑河县</t>
  </si>
  <si>
    <t>903017105001</t>
  </si>
  <si>
    <t xml:space="preserve">        台江县△</t>
  </si>
  <si>
    <t xml:space="preserve">    毕节市</t>
  </si>
  <si>
    <t>905105001</t>
  </si>
  <si>
    <t xml:space="preserve">      毕节市本级</t>
  </si>
  <si>
    <t>百里杜鹃191万元（其中：搬迁后扶131万元），金海湖新区1796万元（搬迁）</t>
  </si>
  <si>
    <t xml:space="preserve">      毕节市县合计</t>
  </si>
  <si>
    <t>905002105001</t>
  </si>
  <si>
    <t xml:space="preserve">        七星关区</t>
  </si>
  <si>
    <t>905003105001</t>
  </si>
  <si>
    <t xml:space="preserve">        大方县△</t>
  </si>
  <si>
    <t>905004105001</t>
  </si>
  <si>
    <t xml:space="preserve">        黔西县△</t>
  </si>
  <si>
    <t>905005105001</t>
  </si>
  <si>
    <t xml:space="preserve">        金沙县△</t>
  </si>
  <si>
    <t>905006105001</t>
  </si>
  <si>
    <t xml:space="preserve">        织金县△</t>
  </si>
  <si>
    <t>905007105001</t>
  </si>
  <si>
    <t xml:space="preserve">        纳雍县△</t>
  </si>
  <si>
    <t>905008105001</t>
  </si>
  <si>
    <t xml:space="preserve">        威宁彝族回族苗族自治县△</t>
  </si>
  <si>
    <t>905009105001</t>
  </si>
  <si>
    <t xml:space="preserve">        赫章县△</t>
  </si>
  <si>
    <t xml:space="preserve">    铜仁市</t>
  </si>
  <si>
    <t>906105001</t>
  </si>
  <si>
    <t xml:space="preserve">      铜仁市本级</t>
  </si>
  <si>
    <t>大龙开发区1597万元，铜仁高新区521万元。</t>
  </si>
  <si>
    <t xml:space="preserve">      铜仁市区县合计</t>
  </si>
  <si>
    <t>906002105001</t>
  </si>
  <si>
    <t xml:space="preserve">        碧江区</t>
  </si>
  <si>
    <t>906005105001</t>
  </si>
  <si>
    <t xml:space="preserve">        松桃苗族自治县△</t>
  </si>
  <si>
    <t>906003105001</t>
  </si>
  <si>
    <t xml:space="preserve">        玉屏侗族自治县△</t>
  </si>
  <si>
    <t>906004105001</t>
  </si>
  <si>
    <t xml:space="preserve">        万山区</t>
  </si>
  <si>
    <t>906007105001</t>
  </si>
  <si>
    <t xml:space="preserve">        江口县△</t>
  </si>
  <si>
    <t>906006105001</t>
  </si>
  <si>
    <t xml:space="preserve">        石阡县△</t>
  </si>
  <si>
    <t>906008105001</t>
  </si>
  <si>
    <t xml:space="preserve">        印江土家族苗族自治县△</t>
  </si>
  <si>
    <t>906009105001</t>
  </si>
  <si>
    <t xml:space="preserve">        思南县△</t>
  </si>
  <si>
    <t>906010105001</t>
  </si>
  <si>
    <t xml:space="preserve">        德江县△</t>
  </si>
  <si>
    <t>906011105001</t>
  </si>
  <si>
    <t xml:space="preserve">        沿河土家族自治县△</t>
  </si>
  <si>
    <t xml:space="preserve">    黔西南布依族苗族自治州</t>
  </si>
  <si>
    <t>908105001</t>
  </si>
  <si>
    <t xml:space="preserve">      黔西南布依族苗族自治州本级</t>
  </si>
  <si>
    <t>义龙新区</t>
  </si>
  <si>
    <t xml:space="preserve">      黔西南布依族苗族自治州区县合计</t>
  </si>
  <si>
    <t>908002105001</t>
  </si>
  <si>
    <t xml:space="preserve">        兴义市</t>
  </si>
  <si>
    <t>908003105001</t>
  </si>
  <si>
    <t xml:space="preserve">        兴仁市</t>
  </si>
  <si>
    <t>908009105001</t>
  </si>
  <si>
    <t xml:space="preserve">        贞丰县</t>
  </si>
  <si>
    <t>908007105001</t>
  </si>
  <si>
    <t xml:space="preserve">        册亨县△</t>
  </si>
  <si>
    <t>908008105001</t>
  </si>
  <si>
    <t xml:space="preserve">        望谟县△</t>
  </si>
  <si>
    <t>908006105001</t>
  </si>
  <si>
    <t xml:space="preserve">        普安县</t>
  </si>
  <si>
    <t>908005105001</t>
  </si>
  <si>
    <t xml:space="preserve">        晴隆县</t>
  </si>
  <si>
    <t>908004105001</t>
  </si>
  <si>
    <t xml:space="preserve">        安龙县</t>
  </si>
</sst>
</file>

<file path=xl/styles.xml><?xml version="1.0" encoding="utf-8"?>
<styleSheet xmlns="http://schemas.openxmlformats.org/spreadsheetml/2006/main">
  <numFmts count="5">
    <numFmt numFmtId="176" formatCode="#,##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0" fillId="28" borderId="8" applyNumberForma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6" fillId="34" borderId="0" applyNumberFormat="false" applyBorder="false" applyAlignment="false" applyProtection="false">
      <alignment vertical="center"/>
    </xf>
    <xf numFmtId="0" fontId="16" fillId="22" borderId="8" applyNumberFormat="false" applyAlignment="false" applyProtection="false">
      <alignment vertical="center"/>
    </xf>
    <xf numFmtId="0" fontId="23" fillId="28" borderId="10" applyNumberFormat="false" applyAlignment="false" applyProtection="false">
      <alignment vertical="center"/>
    </xf>
    <xf numFmtId="0" fontId="22" fillId="33" borderId="9" applyNumberFormat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6" fillId="35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0" fillId="11" borderId="4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2" fillId="0" borderId="0" xfId="0" applyFont="true" applyFill="true" applyBorder="true" applyAlignment="true"/>
    <xf numFmtId="0" fontId="3" fillId="0" borderId="0" xfId="0" applyFont="true" applyFill="true" applyBorder="true" applyAlignment="true"/>
    <xf numFmtId="0" fontId="4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left" vertical="center"/>
    </xf>
    <xf numFmtId="0" fontId="2" fillId="0" borderId="1" xfId="0" applyFont="true" applyFill="true" applyBorder="true" applyAlignment="true">
      <alignment horizontal="center"/>
    </xf>
    <xf numFmtId="0" fontId="2" fillId="0" borderId="1" xfId="0" applyFont="true" applyFill="true" applyBorder="true" applyAlignment="true">
      <alignment horizontal="center" wrapText="true"/>
    </xf>
    <xf numFmtId="3" fontId="2" fillId="2" borderId="1" xfId="0" applyNumberFormat="true" applyFont="true" applyFill="true" applyBorder="true" applyAlignment="true" applyProtection="true">
      <alignment vertical="center"/>
    </xf>
    <xf numFmtId="176" fontId="5" fillId="2" borderId="1" xfId="0" applyNumberFormat="true" applyFont="true" applyFill="true" applyBorder="true" applyAlignment="true">
      <alignment horizontal="right" wrapText="true"/>
    </xf>
    <xf numFmtId="3" fontId="2" fillId="2" borderId="1" xfId="0" applyNumberFormat="true" applyFont="true" applyFill="true" applyBorder="true" applyAlignment="true" applyProtection="true">
      <alignment horizontal="center" vertical="center"/>
    </xf>
    <xf numFmtId="3" fontId="2" fillId="3" borderId="1" xfId="0" applyNumberFormat="true" applyFont="true" applyFill="true" applyBorder="true" applyAlignment="true" applyProtection="true">
      <alignment horizontal="left" vertical="center"/>
    </xf>
    <xf numFmtId="176" fontId="5" fillId="3" borderId="1" xfId="0" applyNumberFormat="true" applyFont="true" applyFill="true" applyBorder="true" applyAlignment="true">
      <alignment horizontal="right" wrapText="true"/>
    </xf>
    <xf numFmtId="49" fontId="1" fillId="4" borderId="2" xfId="0" applyNumberFormat="true" applyFont="true" applyFill="true" applyBorder="true" applyAlignment="true">
      <alignment horizontal="left"/>
    </xf>
    <xf numFmtId="3" fontId="2" fillId="4" borderId="1" xfId="0" applyNumberFormat="true" applyFont="true" applyFill="true" applyBorder="true" applyAlignment="true" applyProtection="true">
      <alignment horizontal="left" vertical="center"/>
    </xf>
    <xf numFmtId="176" fontId="5" fillId="0" borderId="1" xfId="0" applyNumberFormat="true" applyFont="true" applyFill="true" applyBorder="true" applyAlignment="true">
      <alignment horizontal="right" wrapText="true"/>
    </xf>
    <xf numFmtId="0" fontId="5" fillId="0" borderId="1" xfId="0" applyFont="true" applyFill="true" applyBorder="true" applyAlignment="true">
      <alignment wrapText="true"/>
    </xf>
    <xf numFmtId="49" fontId="1" fillId="4" borderId="0" xfId="0" applyNumberFormat="true" applyFont="true" applyFill="true" applyBorder="true" applyAlignment="true">
      <alignment horizontal="left"/>
    </xf>
    <xf numFmtId="176" fontId="5" fillId="2" borderId="1" xfId="0" applyNumberFormat="true" applyFont="true" applyFill="true" applyBorder="true" applyAlignment="true">
      <alignment wrapText="true"/>
    </xf>
    <xf numFmtId="176" fontId="5" fillId="3" borderId="1" xfId="0" applyNumberFormat="true" applyFont="true" applyFill="true" applyBorder="true" applyAlignment="true">
      <alignment wrapText="true"/>
    </xf>
    <xf numFmtId="176" fontId="5" fillId="0" borderId="1" xfId="0" applyNumberFormat="true" applyFont="true" applyFill="true" applyBorder="true" applyAlignment="true">
      <alignment vertical="center" wrapText="true"/>
    </xf>
    <xf numFmtId="176" fontId="5" fillId="0" borderId="1" xfId="0" applyNumberFormat="true" applyFont="true" applyFill="true" applyBorder="true" applyAlignment="true">
      <alignment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49" fontId="1" fillId="4" borderId="3" xfId="0" applyNumberFormat="true" applyFont="true" applyFill="true" applyBorder="true" applyAlignment="true">
      <alignment horizontal="left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7"/>
  <sheetViews>
    <sheetView tabSelected="1" topLeftCell="B1" workbookViewId="0">
      <pane ySplit="4" topLeftCell="A5" activePane="bottomLeft" state="frozen"/>
      <selection/>
      <selection pane="bottomLeft" activeCell="G9" sqref="G9"/>
    </sheetView>
  </sheetViews>
  <sheetFormatPr defaultColWidth="10" defaultRowHeight="15.6" outlineLevelCol="7"/>
  <cols>
    <col min="1" max="1" width="15.4166666666667" style="1" hidden="true" customWidth="true"/>
    <col min="2" max="2" width="38.4444444444444" style="1" customWidth="true"/>
    <col min="3" max="3" width="17.5" style="1" customWidth="true"/>
    <col min="4" max="4" width="18.1111111111111" style="1" customWidth="true"/>
    <col min="5" max="5" width="15.3333333333333" style="1" customWidth="true"/>
    <col min="6" max="255" width="10" style="1"/>
  </cols>
  <sheetData>
    <row r="1" ht="16.5" customHeight="true" spans="2:2">
      <c r="B1" s="3" t="s">
        <v>0</v>
      </c>
    </row>
    <row r="2" s="1" customFormat="true" ht="56" customHeight="true" spans="2:5">
      <c r="B2" s="4" t="s">
        <v>1</v>
      </c>
      <c r="C2" s="5"/>
      <c r="D2" s="5"/>
      <c r="E2" s="5"/>
    </row>
    <row r="3" s="1" customFormat="true" ht="23.25" customHeight="true" spans="2:5">
      <c r="B3" s="6" t="s">
        <v>2</v>
      </c>
      <c r="E3" s="1" t="s">
        <v>3</v>
      </c>
    </row>
    <row r="4" s="2" customFormat="true" ht="38.25" customHeight="true" spans="1:5">
      <c r="A4" s="2" t="s">
        <v>4</v>
      </c>
      <c r="B4" s="7" t="s">
        <v>5</v>
      </c>
      <c r="C4" s="8" t="s">
        <v>6</v>
      </c>
      <c r="D4" s="8" t="s">
        <v>7</v>
      </c>
      <c r="E4" s="8" t="s">
        <v>8</v>
      </c>
    </row>
    <row r="5" s="2" customFormat="true" ht="20.1" customHeight="true" spans="2:5">
      <c r="B5" s="9" t="s">
        <v>9</v>
      </c>
      <c r="C5" s="10">
        <f>C8+C9+C6</f>
        <v>1253198</v>
      </c>
      <c r="D5" s="10">
        <f>D8+D9+D6</f>
        <v>327616</v>
      </c>
      <c r="E5" s="19"/>
    </row>
    <row r="6" s="2" customFormat="true" ht="20.1" customHeight="true" spans="2:5">
      <c r="B6" s="9" t="s">
        <v>10</v>
      </c>
      <c r="C6" s="10">
        <f>C7</f>
        <v>192616</v>
      </c>
      <c r="D6" s="10">
        <f>D7</f>
        <v>192616</v>
      </c>
      <c r="E6" s="19"/>
    </row>
    <row r="7" s="2" customFormat="true" ht="20.1" customHeight="true" spans="2:5">
      <c r="B7" s="9" t="s">
        <v>11</v>
      </c>
      <c r="C7" s="10">
        <v>192616</v>
      </c>
      <c r="D7" s="10">
        <v>192616</v>
      </c>
      <c r="E7" s="19"/>
    </row>
    <row r="8" s="2" customFormat="true" ht="20.1" customHeight="true" spans="2:5">
      <c r="B8" s="9" t="s">
        <v>12</v>
      </c>
      <c r="C8" s="10">
        <f>C13+C30+C39+C58+C70+C87+C108+C121+C136</f>
        <v>8152</v>
      </c>
      <c r="D8" s="10">
        <f>D13+D30+D39+D58+D70+D87+D108+D121+D136</f>
        <v>8052</v>
      </c>
      <c r="E8" s="19"/>
    </row>
    <row r="9" s="2" customFormat="true" ht="20.1" customHeight="true" spans="2:5">
      <c r="B9" s="9" t="s">
        <v>13</v>
      </c>
      <c r="C9" s="10">
        <f t="shared" ref="C9:C14" si="0">C10+C11</f>
        <v>1052430</v>
      </c>
      <c r="D9" s="10">
        <f t="shared" ref="D9:D14" si="1">D10+D11</f>
        <v>126948</v>
      </c>
      <c r="E9" s="19"/>
    </row>
    <row r="10" s="2" customFormat="true" ht="20.1" customHeight="true" spans="2:5">
      <c r="B10" s="11" t="s">
        <v>14</v>
      </c>
      <c r="C10" s="10">
        <f>C15+C32+C41+C60+C72+C89+C110+C123+C138</f>
        <v>279417</v>
      </c>
      <c r="D10" s="10">
        <f>D15+D32+D41+D60+D72+D89+D110+D123+D138</f>
        <v>37505</v>
      </c>
      <c r="E10" s="19"/>
    </row>
    <row r="11" s="2" customFormat="true" ht="20.1" customHeight="true" spans="2:5">
      <c r="B11" s="11" t="s">
        <v>15</v>
      </c>
      <c r="C11" s="10">
        <f>SUM(C16,C33,C42,C61,C73,C90,C111,C124,C139)</f>
        <v>773013</v>
      </c>
      <c r="D11" s="10">
        <f>SUM(D16,D33,D42,D61,D73,D90,D111,D124,D139)</f>
        <v>89443</v>
      </c>
      <c r="E11" s="19"/>
    </row>
    <row r="12" s="2" customFormat="true" ht="20.1" customHeight="true" spans="2:5">
      <c r="B12" s="12" t="s">
        <v>16</v>
      </c>
      <c r="C12" s="13">
        <f t="shared" si="0"/>
        <v>14673</v>
      </c>
      <c r="D12" s="13">
        <f t="shared" si="1"/>
        <v>1517</v>
      </c>
      <c r="E12" s="20"/>
    </row>
    <row r="13" s="2" customFormat="true" ht="25" customHeight="true" spans="1:5">
      <c r="A13" s="14" t="s">
        <v>17</v>
      </c>
      <c r="B13" s="15" t="s">
        <v>18</v>
      </c>
      <c r="C13" s="16"/>
      <c r="D13" s="16"/>
      <c r="E13" s="21"/>
    </row>
    <row r="14" s="2" customFormat="true" ht="20.1" customHeight="true" spans="2:5">
      <c r="B14" s="12" t="s">
        <v>19</v>
      </c>
      <c r="C14" s="13">
        <f t="shared" si="0"/>
        <v>14673</v>
      </c>
      <c r="D14" s="13">
        <f t="shared" si="1"/>
        <v>1517</v>
      </c>
      <c r="E14" s="20"/>
    </row>
    <row r="15" s="2" customFormat="true" ht="20.1" customHeight="true" spans="2:5">
      <c r="B15" s="12" t="s">
        <v>20</v>
      </c>
      <c r="C15" s="13">
        <f>SUM(C17:C21)+C26+C27+C28</f>
        <v>6819</v>
      </c>
      <c r="D15" s="13">
        <f>SUM(D17:D21)+D26+D27+D28</f>
        <v>461</v>
      </c>
      <c r="E15" s="20"/>
    </row>
    <row r="16" s="2" customFormat="true" ht="20.1" customHeight="true" spans="2:5">
      <c r="B16" s="12" t="s">
        <v>21</v>
      </c>
      <c r="C16" s="13">
        <f>SUM(C22:C25)</f>
        <v>7854</v>
      </c>
      <c r="D16" s="13">
        <f>SUM(D22:D25)</f>
        <v>1056</v>
      </c>
      <c r="E16" s="20"/>
    </row>
    <row r="17" s="2" customFormat="true" ht="20.1" customHeight="true" spans="1:8">
      <c r="A17" s="14" t="s">
        <v>22</v>
      </c>
      <c r="B17" s="15" t="s">
        <v>23</v>
      </c>
      <c r="C17" s="16">
        <v>1722</v>
      </c>
      <c r="D17" s="16">
        <v>79</v>
      </c>
      <c r="E17" s="22"/>
      <c r="H17" s="1"/>
    </row>
    <row r="18" s="2" customFormat="true" ht="20.1" customHeight="true" spans="1:8">
      <c r="A18" s="14" t="s">
        <v>24</v>
      </c>
      <c r="B18" s="15" t="s">
        <v>25</v>
      </c>
      <c r="C18" s="16">
        <v>1892</v>
      </c>
      <c r="D18" s="16">
        <v>382</v>
      </c>
      <c r="E18" s="22"/>
      <c r="H18" s="1"/>
    </row>
    <row r="19" s="2" customFormat="true" ht="20.1" customHeight="true" spans="1:5">
      <c r="A19" s="14" t="s">
        <v>26</v>
      </c>
      <c r="B19" s="15" t="s">
        <v>27</v>
      </c>
      <c r="C19" s="16">
        <v>1558</v>
      </c>
      <c r="D19" s="16">
        <v>0</v>
      </c>
      <c r="E19" s="22"/>
    </row>
    <row r="20" s="2" customFormat="true" ht="20.1" customHeight="true" spans="1:5">
      <c r="A20" s="14" t="s">
        <v>28</v>
      </c>
      <c r="B20" s="15" t="s">
        <v>29</v>
      </c>
      <c r="C20" s="16"/>
      <c r="D20" s="16"/>
      <c r="E20" s="22"/>
    </row>
    <row r="21" s="2" customFormat="true" ht="20.1" customHeight="true" spans="1:5">
      <c r="A21" s="14" t="s">
        <v>30</v>
      </c>
      <c r="B21" s="15" t="s">
        <v>31</v>
      </c>
      <c r="C21" s="16"/>
      <c r="D21" s="16"/>
      <c r="E21" s="22"/>
    </row>
    <row r="22" s="2" customFormat="true" ht="20.1" customHeight="true" spans="1:5">
      <c r="A22" s="14" t="s">
        <v>32</v>
      </c>
      <c r="B22" s="15" t="s">
        <v>33</v>
      </c>
      <c r="C22" s="16">
        <v>2002</v>
      </c>
      <c r="D22" s="16">
        <v>152</v>
      </c>
      <c r="E22" s="22"/>
    </row>
    <row r="23" s="2" customFormat="true" ht="20.1" customHeight="true" spans="1:5">
      <c r="A23" s="14" t="s">
        <v>34</v>
      </c>
      <c r="B23" s="15" t="s">
        <v>35</v>
      </c>
      <c r="C23" s="16">
        <v>2215</v>
      </c>
      <c r="D23" s="16">
        <v>342</v>
      </c>
      <c r="E23" s="22"/>
    </row>
    <row r="24" s="2" customFormat="true" ht="20.1" customHeight="true" spans="1:5">
      <c r="A24" s="14" t="s">
        <v>36</v>
      </c>
      <c r="B24" s="15" t="s">
        <v>37</v>
      </c>
      <c r="C24" s="16">
        <v>1834</v>
      </c>
      <c r="D24" s="16">
        <v>142</v>
      </c>
      <c r="E24" s="22"/>
    </row>
    <row r="25" s="2" customFormat="true" ht="20.1" customHeight="true" spans="1:5">
      <c r="A25" s="14" t="s">
        <v>38</v>
      </c>
      <c r="B25" s="15" t="s">
        <v>39</v>
      </c>
      <c r="C25" s="16">
        <v>1803</v>
      </c>
      <c r="D25" s="16">
        <v>420</v>
      </c>
      <c r="E25" s="22"/>
    </row>
    <row r="26" s="2" customFormat="true" ht="20.1" customHeight="true" spans="1:5">
      <c r="A26" s="14" t="s">
        <v>40</v>
      </c>
      <c r="B26" s="15" t="s">
        <v>41</v>
      </c>
      <c r="C26" s="16">
        <v>1647</v>
      </c>
      <c r="D26" s="16">
        <v>0</v>
      </c>
      <c r="E26" s="22"/>
    </row>
    <row r="27" s="2" customFormat="true" ht="20.1" customHeight="true" spans="1:5">
      <c r="A27" s="14" t="s">
        <v>42</v>
      </c>
      <c r="B27" s="15" t="s">
        <v>43</v>
      </c>
      <c r="C27" s="17"/>
      <c r="D27" s="16"/>
      <c r="E27" s="22"/>
    </row>
    <row r="28" s="2" customFormat="true" ht="20.1" customHeight="true" spans="1:5">
      <c r="A28" s="18" t="s">
        <v>44</v>
      </c>
      <c r="B28" s="15" t="s">
        <v>45</v>
      </c>
      <c r="C28" s="17"/>
      <c r="D28" s="16"/>
      <c r="E28" s="22"/>
    </row>
    <row r="29" s="2" customFormat="true" ht="20.1" customHeight="true" spans="2:5">
      <c r="B29" s="12" t="s">
        <v>46</v>
      </c>
      <c r="C29" s="13">
        <f>C30+C31</f>
        <v>63246</v>
      </c>
      <c r="D29" s="13">
        <f>D30+D31</f>
        <v>8475</v>
      </c>
      <c r="E29" s="20"/>
    </row>
    <row r="30" s="2" customFormat="true" ht="20.1" customHeight="true" spans="1:5">
      <c r="A30" s="14" t="s">
        <v>47</v>
      </c>
      <c r="B30" s="15" t="s">
        <v>48</v>
      </c>
      <c r="C30" s="16">
        <v>875</v>
      </c>
      <c r="D30" s="16">
        <v>875</v>
      </c>
      <c r="E30" s="22" t="s">
        <v>49</v>
      </c>
    </row>
    <row r="31" s="2" customFormat="true" ht="20.1" customHeight="true" spans="2:5">
      <c r="B31" s="12" t="s">
        <v>50</v>
      </c>
      <c r="C31" s="13">
        <f>C32+C33</f>
        <v>62371</v>
      </c>
      <c r="D31" s="13">
        <f>D32+D33</f>
        <v>7600</v>
      </c>
      <c r="E31" s="20"/>
    </row>
    <row r="32" s="2" customFormat="true" ht="20.1" customHeight="true" spans="2:5">
      <c r="B32" s="12" t="s">
        <v>20</v>
      </c>
      <c r="C32" s="13">
        <f>C37</f>
        <v>6015</v>
      </c>
      <c r="D32" s="13">
        <f>D37</f>
        <v>1021</v>
      </c>
      <c r="E32" s="20"/>
    </row>
    <row r="33" s="2" customFormat="true" ht="20.1" customHeight="true" spans="2:5">
      <c r="B33" s="12" t="s">
        <v>21</v>
      </c>
      <c r="C33" s="13">
        <f>SUM(C34:C36)</f>
        <v>56356</v>
      </c>
      <c r="D33" s="13">
        <f>SUM(D34:D36)</f>
        <v>6579</v>
      </c>
      <c r="E33" s="20"/>
    </row>
    <row r="34" s="2" customFormat="true" ht="20.1" customHeight="true" spans="1:5">
      <c r="A34" s="14" t="s">
        <v>51</v>
      </c>
      <c r="B34" s="15" t="s">
        <v>52</v>
      </c>
      <c r="C34" s="16">
        <v>12187</v>
      </c>
      <c r="D34" s="16">
        <v>1448</v>
      </c>
      <c r="E34" s="22"/>
    </row>
    <row r="35" s="2" customFormat="true" ht="20.1" customHeight="true" spans="1:5">
      <c r="A35" s="14" t="s">
        <v>53</v>
      </c>
      <c r="B35" s="15" t="s">
        <v>54</v>
      </c>
      <c r="C35" s="16">
        <v>17050</v>
      </c>
      <c r="D35" s="16">
        <v>1899</v>
      </c>
      <c r="E35" s="22"/>
    </row>
    <row r="36" s="2" customFormat="true" ht="20.1" customHeight="true" spans="1:5">
      <c r="A36" s="14" t="s">
        <v>55</v>
      </c>
      <c r="B36" s="15" t="s">
        <v>56</v>
      </c>
      <c r="C36" s="16">
        <v>27119</v>
      </c>
      <c r="D36" s="16">
        <v>3232</v>
      </c>
      <c r="E36" s="22"/>
    </row>
    <row r="37" s="2" customFormat="true" ht="20.1" customHeight="true" spans="1:5">
      <c r="A37" s="14" t="s">
        <v>57</v>
      </c>
      <c r="B37" s="15" t="s">
        <v>58</v>
      </c>
      <c r="C37" s="16">
        <v>6015</v>
      </c>
      <c r="D37" s="16">
        <v>1021</v>
      </c>
      <c r="E37" s="22"/>
    </row>
    <row r="38" s="2" customFormat="true" ht="20.1" customHeight="true" spans="2:5">
      <c r="B38" s="12" t="s">
        <v>59</v>
      </c>
      <c r="C38" s="13">
        <f>C39+C40</f>
        <v>117818</v>
      </c>
      <c r="D38" s="13">
        <f>D39+D40</f>
        <v>13796</v>
      </c>
      <c r="E38" s="20"/>
    </row>
    <row r="39" s="2" customFormat="true" ht="20.1" customHeight="true" spans="1:5">
      <c r="A39" s="14" t="s">
        <v>60</v>
      </c>
      <c r="B39" s="15" t="s">
        <v>61</v>
      </c>
      <c r="C39" s="16">
        <v>134</v>
      </c>
      <c r="D39" s="16">
        <v>134</v>
      </c>
      <c r="E39" s="22" t="s">
        <v>62</v>
      </c>
    </row>
    <row r="40" s="2" customFormat="true" ht="20.1" customHeight="true" spans="2:5">
      <c r="B40" s="12" t="s">
        <v>63</v>
      </c>
      <c r="C40" s="13">
        <f>C41+C42</f>
        <v>117684</v>
      </c>
      <c r="D40" s="13">
        <f>D41+D42</f>
        <v>13662</v>
      </c>
      <c r="E40" s="20"/>
    </row>
    <row r="41" s="2" customFormat="true" ht="20.1" customHeight="true" spans="2:5">
      <c r="B41" s="12" t="s">
        <v>20</v>
      </c>
      <c r="C41" s="13">
        <f>C43+C44+C45</f>
        <v>14840</v>
      </c>
      <c r="D41" s="13">
        <f>D43+D44+D45</f>
        <v>1327</v>
      </c>
      <c r="E41" s="20"/>
    </row>
    <row r="42" s="2" customFormat="true" ht="20.1" customHeight="true" spans="2:5">
      <c r="B42" s="12" t="s">
        <v>21</v>
      </c>
      <c r="C42" s="13">
        <f>SUM(C46:C56)</f>
        <v>102844</v>
      </c>
      <c r="D42" s="13">
        <f>SUM(D46:D56)</f>
        <v>12335</v>
      </c>
      <c r="E42" s="20"/>
    </row>
    <row r="43" s="2" customFormat="true" ht="20.1" customHeight="true" spans="1:5">
      <c r="A43" s="14" t="s">
        <v>64</v>
      </c>
      <c r="B43" s="15" t="s">
        <v>65</v>
      </c>
      <c r="C43" s="16">
        <v>3584</v>
      </c>
      <c r="D43" s="16">
        <v>49</v>
      </c>
      <c r="E43" s="22"/>
    </row>
    <row r="44" s="2" customFormat="true" ht="20.1" customHeight="true" spans="1:5">
      <c r="A44" s="14" t="s">
        <v>66</v>
      </c>
      <c r="B44" s="15" t="s">
        <v>67</v>
      </c>
      <c r="C44" s="16">
        <v>4532</v>
      </c>
      <c r="D44" s="16">
        <v>573</v>
      </c>
      <c r="E44" s="22"/>
    </row>
    <row r="45" s="2" customFormat="true" ht="17.4" spans="1:5">
      <c r="A45" s="14" t="s">
        <v>68</v>
      </c>
      <c r="B45" s="15" t="s">
        <v>69</v>
      </c>
      <c r="C45" s="16">
        <v>6724</v>
      </c>
      <c r="D45" s="16">
        <v>705</v>
      </c>
      <c r="E45" s="22"/>
    </row>
    <row r="46" s="2" customFormat="true" ht="20.1" customHeight="true" spans="1:5">
      <c r="A46" s="14" t="s">
        <v>70</v>
      </c>
      <c r="B46" s="15" t="s">
        <v>71</v>
      </c>
      <c r="C46" s="16">
        <v>9051</v>
      </c>
      <c r="D46" s="16">
        <v>1302</v>
      </c>
      <c r="E46" s="22"/>
    </row>
    <row r="47" s="2" customFormat="true" ht="20.1" customHeight="true" spans="1:5">
      <c r="A47" s="14" t="s">
        <v>72</v>
      </c>
      <c r="B47" s="15" t="s">
        <v>73</v>
      </c>
      <c r="C47" s="16">
        <v>4735</v>
      </c>
      <c r="D47" s="16">
        <v>474</v>
      </c>
      <c r="E47" s="22"/>
    </row>
    <row r="48" s="2" customFormat="true" ht="20.1" customHeight="true" spans="1:5">
      <c r="A48" s="14" t="s">
        <v>74</v>
      </c>
      <c r="B48" s="15" t="s">
        <v>75</v>
      </c>
      <c r="C48" s="16">
        <v>4542</v>
      </c>
      <c r="D48" s="16">
        <v>943</v>
      </c>
      <c r="E48" s="22"/>
    </row>
    <row r="49" s="2" customFormat="true" ht="20.1" customHeight="true" spans="1:5">
      <c r="A49" s="14" t="s">
        <v>76</v>
      </c>
      <c r="B49" s="15" t="s">
        <v>77</v>
      </c>
      <c r="C49" s="16">
        <v>6327</v>
      </c>
      <c r="D49" s="16">
        <v>767</v>
      </c>
      <c r="E49" s="22"/>
    </row>
    <row r="50" s="2" customFormat="true" ht="20.1" customHeight="true" spans="1:5">
      <c r="A50" s="14" t="s">
        <v>78</v>
      </c>
      <c r="B50" s="15" t="s">
        <v>79</v>
      </c>
      <c r="C50" s="16">
        <v>4722</v>
      </c>
      <c r="D50" s="16">
        <v>445</v>
      </c>
      <c r="E50" s="22"/>
    </row>
    <row r="51" s="2" customFormat="true" ht="20.1" customHeight="true" spans="1:5">
      <c r="A51" s="14" t="s">
        <v>80</v>
      </c>
      <c r="B51" s="15" t="s">
        <v>81</v>
      </c>
      <c r="C51" s="16">
        <v>5619</v>
      </c>
      <c r="D51" s="16">
        <v>325</v>
      </c>
      <c r="E51" s="22"/>
    </row>
    <row r="52" s="2" customFormat="true" ht="20.1" customHeight="true" spans="1:5">
      <c r="A52" s="14" t="s">
        <v>82</v>
      </c>
      <c r="B52" s="15" t="s">
        <v>83</v>
      </c>
      <c r="C52" s="16">
        <v>4019</v>
      </c>
      <c r="D52" s="16">
        <v>687</v>
      </c>
      <c r="E52" s="22"/>
    </row>
    <row r="53" s="2" customFormat="true" ht="20.1" customHeight="true" spans="1:5">
      <c r="A53" s="14" t="s">
        <v>84</v>
      </c>
      <c r="B53" s="15" t="s">
        <v>85</v>
      </c>
      <c r="C53" s="16">
        <v>12517</v>
      </c>
      <c r="D53" s="16">
        <v>1511</v>
      </c>
      <c r="E53" s="22"/>
    </row>
    <row r="54" s="2" customFormat="true" ht="20.1" customHeight="true" spans="1:5">
      <c r="A54" s="14" t="s">
        <v>86</v>
      </c>
      <c r="B54" s="15" t="s">
        <v>87</v>
      </c>
      <c r="C54" s="16">
        <v>22444</v>
      </c>
      <c r="D54" s="16">
        <v>2027</v>
      </c>
      <c r="E54" s="22"/>
    </row>
    <row r="55" s="2" customFormat="true" ht="20.1" customHeight="true" spans="1:5">
      <c r="A55" s="14" t="s">
        <v>88</v>
      </c>
      <c r="B55" s="15" t="s">
        <v>89</v>
      </c>
      <c r="C55" s="16">
        <v>8310</v>
      </c>
      <c r="D55" s="16">
        <v>1770</v>
      </c>
      <c r="E55" s="22"/>
    </row>
    <row r="56" s="2" customFormat="true" ht="20.1" customHeight="true" spans="1:5">
      <c r="A56" s="14" t="s">
        <v>90</v>
      </c>
      <c r="B56" s="15" t="s">
        <v>91</v>
      </c>
      <c r="C56" s="16">
        <v>20558</v>
      </c>
      <c r="D56" s="16">
        <v>2084</v>
      </c>
      <c r="E56" s="22"/>
    </row>
    <row r="57" s="2" customFormat="true" ht="20.1" customHeight="true" spans="2:5">
      <c r="B57" s="12" t="s">
        <v>92</v>
      </c>
      <c r="C57" s="13">
        <f>C58+C59</f>
        <v>79029</v>
      </c>
      <c r="D57" s="13">
        <f>D58+D59</f>
        <v>6174</v>
      </c>
      <c r="E57" s="20"/>
    </row>
    <row r="58" s="2" customFormat="true" ht="17.4" spans="1:5">
      <c r="A58" s="14" t="s">
        <v>93</v>
      </c>
      <c r="B58" s="15" t="s">
        <v>94</v>
      </c>
      <c r="C58" s="16">
        <v>92</v>
      </c>
      <c r="D58" s="16">
        <v>52</v>
      </c>
      <c r="E58" s="22" t="s">
        <v>95</v>
      </c>
    </row>
    <row r="59" s="2" customFormat="true" ht="20.1" customHeight="true" spans="2:5">
      <c r="B59" s="12" t="s">
        <v>96</v>
      </c>
      <c r="C59" s="13">
        <f>C60+C61</f>
        <v>78937</v>
      </c>
      <c r="D59" s="13">
        <f>D60+D61</f>
        <v>6122</v>
      </c>
      <c r="E59" s="20"/>
    </row>
    <row r="60" s="2" customFormat="true" ht="20.1" customHeight="true" spans="2:5">
      <c r="B60" s="12" t="s">
        <v>20</v>
      </c>
      <c r="C60" s="13">
        <f>SUM(C62:C63,C68)</f>
        <v>13963</v>
      </c>
      <c r="D60" s="13">
        <f>SUM(D62:D63,D68)</f>
        <v>1392</v>
      </c>
      <c r="E60" s="20"/>
    </row>
    <row r="61" s="2" customFormat="true" ht="20.1" customHeight="true" spans="2:5">
      <c r="B61" s="12" t="s">
        <v>21</v>
      </c>
      <c r="C61" s="13">
        <f>SUM(C64:C67)</f>
        <v>64974</v>
      </c>
      <c r="D61" s="13">
        <f>SUM(D64:D67)</f>
        <v>4730</v>
      </c>
      <c r="E61" s="20"/>
    </row>
    <row r="62" s="2" customFormat="true" ht="20.1" customHeight="true" spans="1:5">
      <c r="A62" s="14" t="s">
        <v>97</v>
      </c>
      <c r="B62" s="15" t="s">
        <v>98</v>
      </c>
      <c r="C62" s="16">
        <v>8439</v>
      </c>
      <c r="D62" s="16">
        <v>1172</v>
      </c>
      <c r="E62" s="22"/>
    </row>
    <row r="63" s="2" customFormat="true" ht="20.1" customHeight="true" spans="1:5">
      <c r="A63" s="14" t="s">
        <v>99</v>
      </c>
      <c r="B63" s="15" t="s">
        <v>100</v>
      </c>
      <c r="C63" s="16">
        <v>5425</v>
      </c>
      <c r="D63" s="16">
        <v>161</v>
      </c>
      <c r="E63" s="22"/>
    </row>
    <row r="64" s="2" customFormat="true" ht="20.1" customHeight="true" spans="1:5">
      <c r="A64" s="14" t="s">
        <v>101</v>
      </c>
      <c r="B64" s="15" t="s">
        <v>102</v>
      </c>
      <c r="C64" s="16">
        <v>10632</v>
      </c>
      <c r="D64" s="16">
        <v>794</v>
      </c>
      <c r="E64" s="22"/>
    </row>
    <row r="65" s="2" customFormat="true" ht="20.1" customHeight="true" spans="1:5">
      <c r="A65" s="14" t="s">
        <v>103</v>
      </c>
      <c r="B65" s="15" t="s">
        <v>104</v>
      </c>
      <c r="C65" s="16">
        <v>9915</v>
      </c>
      <c r="D65" s="16">
        <v>573</v>
      </c>
      <c r="E65" s="22"/>
    </row>
    <row r="66" s="2" customFormat="true" ht="20.1" customHeight="true" spans="1:5">
      <c r="A66" s="14" t="s">
        <v>105</v>
      </c>
      <c r="B66" s="15" t="s">
        <v>106</v>
      </c>
      <c r="C66" s="16">
        <v>22249</v>
      </c>
      <c r="D66" s="16">
        <v>1899</v>
      </c>
      <c r="E66" s="22"/>
    </row>
    <row r="67" s="2" customFormat="true" ht="20.1" customHeight="true" spans="1:5">
      <c r="A67" s="14" t="s">
        <v>107</v>
      </c>
      <c r="B67" s="15" t="s">
        <v>108</v>
      </c>
      <c r="C67" s="16">
        <v>22178</v>
      </c>
      <c r="D67" s="16">
        <v>1464</v>
      </c>
      <c r="E67" s="22"/>
    </row>
    <row r="68" s="2" customFormat="true" ht="20.1" customHeight="true" spans="1:5">
      <c r="A68" s="18" t="s">
        <v>109</v>
      </c>
      <c r="B68" s="15" t="s">
        <v>110</v>
      </c>
      <c r="C68" s="16">
        <v>99</v>
      </c>
      <c r="D68" s="16">
        <v>59</v>
      </c>
      <c r="E68" s="22"/>
    </row>
    <row r="69" s="2" customFormat="true" ht="20.1" customHeight="true" spans="2:5">
      <c r="B69" s="12" t="s">
        <v>111</v>
      </c>
      <c r="C69" s="13">
        <f>C70+C71</f>
        <v>127543</v>
      </c>
      <c r="D69" s="13">
        <f>D70+D71</f>
        <v>16890</v>
      </c>
      <c r="E69" s="20"/>
    </row>
    <row r="70" s="2" customFormat="true" ht="20.1" customHeight="true" spans="1:5">
      <c r="A70" s="14" t="s">
        <v>112</v>
      </c>
      <c r="B70" s="15" t="s">
        <v>113</v>
      </c>
      <c r="C70" s="16">
        <v>136</v>
      </c>
      <c r="D70" s="16">
        <v>136</v>
      </c>
      <c r="E70" s="22" t="s">
        <v>114</v>
      </c>
    </row>
    <row r="71" s="2" customFormat="true" ht="20.1" customHeight="true" spans="2:5">
      <c r="B71" s="12" t="s">
        <v>115</v>
      </c>
      <c r="C71" s="13">
        <f>C72+C73</f>
        <v>127407</v>
      </c>
      <c r="D71" s="13">
        <f>D72+D73</f>
        <v>16754</v>
      </c>
      <c r="E71" s="20"/>
    </row>
    <row r="72" s="2" customFormat="true" ht="20.1" customHeight="true" spans="2:5">
      <c r="B72" s="12" t="s">
        <v>20</v>
      </c>
      <c r="C72" s="13">
        <f>SUM(C74)</f>
        <v>6686</v>
      </c>
      <c r="D72" s="13">
        <f>SUM(D74)</f>
        <v>600</v>
      </c>
      <c r="E72" s="20"/>
    </row>
    <row r="73" s="2" customFormat="true" ht="20.1" customHeight="true" spans="2:5">
      <c r="B73" s="12" t="s">
        <v>21</v>
      </c>
      <c r="C73" s="13">
        <f>SUM(C75:C85)</f>
        <v>120721</v>
      </c>
      <c r="D73" s="13">
        <f>SUM(D75:D85)</f>
        <v>16154</v>
      </c>
      <c r="E73" s="20"/>
    </row>
    <row r="74" s="2" customFormat="true" ht="20.1" customHeight="true" spans="1:5">
      <c r="A74" s="14" t="s">
        <v>116</v>
      </c>
      <c r="B74" s="15" t="s">
        <v>117</v>
      </c>
      <c r="C74" s="16">
        <v>6686</v>
      </c>
      <c r="D74" s="16">
        <v>600</v>
      </c>
      <c r="E74" s="22"/>
    </row>
    <row r="75" s="2" customFormat="true" ht="20.1" customHeight="true" spans="1:5">
      <c r="A75" s="14" t="s">
        <v>118</v>
      </c>
      <c r="B75" s="15" t="s">
        <v>119</v>
      </c>
      <c r="C75" s="16">
        <v>9326</v>
      </c>
      <c r="D75" s="16">
        <v>1345</v>
      </c>
      <c r="E75" s="22"/>
    </row>
    <row r="76" s="2" customFormat="true" ht="20.1" customHeight="true" spans="1:5">
      <c r="A76" s="14" t="s">
        <v>120</v>
      </c>
      <c r="B76" s="15" t="s">
        <v>121</v>
      </c>
      <c r="C76" s="16">
        <v>10111</v>
      </c>
      <c r="D76" s="16">
        <v>1300</v>
      </c>
      <c r="E76" s="22"/>
    </row>
    <row r="77" s="2" customFormat="true" ht="20.1" customHeight="true" spans="1:5">
      <c r="A77" s="14" t="s">
        <v>122</v>
      </c>
      <c r="B77" s="15" t="s">
        <v>123</v>
      </c>
      <c r="C77" s="16">
        <v>7907</v>
      </c>
      <c r="D77" s="16">
        <v>999</v>
      </c>
      <c r="E77" s="22"/>
    </row>
    <row r="78" s="2" customFormat="true" ht="20.1" customHeight="true" spans="1:5">
      <c r="A78" s="14" t="s">
        <v>124</v>
      </c>
      <c r="B78" s="15" t="s">
        <v>125</v>
      </c>
      <c r="C78" s="16">
        <v>24024</v>
      </c>
      <c r="D78" s="16">
        <v>3695</v>
      </c>
      <c r="E78" s="22"/>
    </row>
    <row r="79" s="2" customFormat="true" ht="20.1" customHeight="true" spans="1:5">
      <c r="A79" s="14" t="s">
        <v>126</v>
      </c>
      <c r="B79" s="15" t="s">
        <v>127</v>
      </c>
      <c r="C79" s="16">
        <v>6530</v>
      </c>
      <c r="D79" s="16">
        <v>762</v>
      </c>
      <c r="E79" s="22"/>
    </row>
    <row r="80" s="2" customFormat="true" ht="20.1" customHeight="true" spans="1:5">
      <c r="A80" s="14" t="s">
        <v>128</v>
      </c>
      <c r="B80" s="15" t="s">
        <v>129</v>
      </c>
      <c r="C80" s="16">
        <v>7432</v>
      </c>
      <c r="D80" s="16">
        <v>1026</v>
      </c>
      <c r="E80" s="22"/>
    </row>
    <row r="81" s="2" customFormat="true" ht="20.1" customHeight="true" spans="1:5">
      <c r="A81" s="14" t="s">
        <v>130</v>
      </c>
      <c r="B81" s="15" t="s">
        <v>131</v>
      </c>
      <c r="C81" s="16">
        <v>6865</v>
      </c>
      <c r="D81" s="16">
        <v>568</v>
      </c>
      <c r="E81" s="22"/>
    </row>
    <row r="82" s="2" customFormat="true" ht="20.1" customHeight="true" spans="1:5">
      <c r="A82" s="14" t="s">
        <v>132</v>
      </c>
      <c r="B82" s="15" t="s">
        <v>133</v>
      </c>
      <c r="C82" s="16">
        <v>5766</v>
      </c>
      <c r="D82" s="16">
        <v>625</v>
      </c>
      <c r="E82" s="22"/>
    </row>
    <row r="83" s="2" customFormat="true" ht="18" customHeight="true" spans="1:5">
      <c r="A83" s="14" t="s">
        <v>134</v>
      </c>
      <c r="B83" s="15" t="s">
        <v>135</v>
      </c>
      <c r="C83" s="16">
        <v>9045</v>
      </c>
      <c r="D83" s="16">
        <v>963</v>
      </c>
      <c r="E83" s="21"/>
    </row>
    <row r="84" s="2" customFormat="true" ht="20.1" customHeight="true" spans="1:5">
      <c r="A84" s="14" t="s">
        <v>136</v>
      </c>
      <c r="B84" s="15" t="s">
        <v>137</v>
      </c>
      <c r="C84" s="16">
        <v>9628</v>
      </c>
      <c r="D84" s="16">
        <v>1693</v>
      </c>
      <c r="E84" s="22"/>
    </row>
    <row r="85" s="2" customFormat="true" ht="28" customHeight="true" spans="1:5">
      <c r="A85" s="14" t="s">
        <v>138</v>
      </c>
      <c r="B85" s="15" t="s">
        <v>139</v>
      </c>
      <c r="C85" s="16">
        <v>24087</v>
      </c>
      <c r="D85" s="16">
        <v>3178</v>
      </c>
      <c r="E85" s="22"/>
    </row>
    <row r="86" s="2" customFormat="true" ht="20.1" customHeight="true" spans="2:5">
      <c r="B86" s="12" t="s">
        <v>140</v>
      </c>
      <c r="C86" s="13">
        <f>C87+C88</f>
        <v>195239</v>
      </c>
      <c r="D86" s="13">
        <f>D87+D88</f>
        <v>21656</v>
      </c>
      <c r="E86" s="20"/>
    </row>
    <row r="87" s="2" customFormat="true" ht="20.1" customHeight="true" spans="1:5">
      <c r="A87" s="14" t="s">
        <v>141</v>
      </c>
      <c r="B87" s="15" t="s">
        <v>142</v>
      </c>
      <c r="C87" s="16"/>
      <c r="D87" s="16"/>
      <c r="E87" s="22"/>
    </row>
    <row r="88" s="2" customFormat="true" ht="20.1" customHeight="true" spans="2:5">
      <c r="B88" s="12" t="s">
        <v>143</v>
      </c>
      <c r="C88" s="13">
        <f>C89+C90</f>
        <v>195239</v>
      </c>
      <c r="D88" s="13">
        <f>D89+D90</f>
        <v>21656</v>
      </c>
      <c r="E88" s="20"/>
    </row>
    <row r="89" s="2" customFormat="true" ht="20.1" customHeight="true" spans="2:5">
      <c r="B89" s="12" t="s">
        <v>20</v>
      </c>
      <c r="C89" s="13">
        <f>SUM(C91,C93,C96:C101,C103,C105)</f>
        <v>121202</v>
      </c>
      <c r="D89" s="13">
        <f>SUM(D91,D93,D96:D101,D103,D105)</f>
        <v>12316</v>
      </c>
      <c r="E89" s="20"/>
    </row>
    <row r="90" s="2" customFormat="true" ht="20.1" customHeight="true" spans="2:5">
      <c r="B90" s="12" t="s">
        <v>21</v>
      </c>
      <c r="C90" s="13">
        <f>SUM(C92,C94:C95,C102,C104,C106)</f>
        <v>74037</v>
      </c>
      <c r="D90" s="13">
        <f>SUM(D92,D94:D95,D102,D104,D106)</f>
        <v>9340</v>
      </c>
      <c r="E90" s="20"/>
    </row>
    <row r="91" s="2" customFormat="true" ht="20.1" customHeight="true" spans="1:5">
      <c r="A91" s="14" t="s">
        <v>144</v>
      </c>
      <c r="B91" s="15" t="s">
        <v>145</v>
      </c>
      <c r="C91" s="16">
        <v>10605</v>
      </c>
      <c r="D91" s="16">
        <v>3023</v>
      </c>
      <c r="E91" s="22"/>
    </row>
    <row r="92" s="2" customFormat="true" ht="20.1" customHeight="true" spans="1:5">
      <c r="A92" s="14" t="s">
        <v>146</v>
      </c>
      <c r="B92" s="15" t="s">
        <v>147</v>
      </c>
      <c r="C92" s="16">
        <v>10481</v>
      </c>
      <c r="D92" s="16">
        <v>1186</v>
      </c>
      <c r="E92" s="22"/>
    </row>
    <row r="93" s="2" customFormat="true" ht="20.1" customHeight="true" spans="1:5">
      <c r="A93" s="14" t="s">
        <v>148</v>
      </c>
      <c r="B93" s="15" t="s">
        <v>149</v>
      </c>
      <c r="C93" s="16">
        <v>6836</v>
      </c>
      <c r="D93" s="16">
        <v>517</v>
      </c>
      <c r="E93" s="22"/>
    </row>
    <row r="94" s="2" customFormat="true" ht="20.1" customHeight="true" spans="1:5">
      <c r="A94" s="14" t="s">
        <v>150</v>
      </c>
      <c r="B94" s="15" t="s">
        <v>151</v>
      </c>
      <c r="C94" s="16">
        <v>8019</v>
      </c>
      <c r="D94" s="16">
        <v>797</v>
      </c>
      <c r="E94" s="23"/>
    </row>
    <row r="95" s="2" customFormat="true" ht="20.1" customHeight="true" spans="1:5">
      <c r="A95" s="14" t="s">
        <v>152</v>
      </c>
      <c r="B95" s="15" t="s">
        <v>153</v>
      </c>
      <c r="C95" s="16">
        <v>9651</v>
      </c>
      <c r="D95" s="16">
        <v>2491</v>
      </c>
      <c r="E95" s="22"/>
    </row>
    <row r="96" s="2" customFormat="true" ht="20.1" customHeight="true" spans="1:5">
      <c r="A96" s="14" t="s">
        <v>154</v>
      </c>
      <c r="B96" s="15" t="s">
        <v>155</v>
      </c>
      <c r="C96" s="16">
        <v>6816</v>
      </c>
      <c r="D96" s="16">
        <v>782</v>
      </c>
      <c r="E96" s="22"/>
    </row>
    <row r="97" s="2" customFormat="true" ht="20.1" customHeight="true" spans="1:5">
      <c r="A97" s="14" t="s">
        <v>156</v>
      </c>
      <c r="B97" s="15" t="s">
        <v>157</v>
      </c>
      <c r="C97" s="16">
        <v>6906</v>
      </c>
      <c r="D97" s="16">
        <v>493</v>
      </c>
      <c r="E97" s="22"/>
    </row>
    <row r="98" s="2" customFormat="true" ht="20.1" customHeight="true" spans="1:5">
      <c r="A98" s="14" t="s">
        <v>158</v>
      </c>
      <c r="B98" s="15" t="s">
        <v>159</v>
      </c>
      <c r="C98" s="16">
        <v>8072</v>
      </c>
      <c r="D98" s="16">
        <v>1093</v>
      </c>
      <c r="E98" s="22"/>
    </row>
    <row r="99" s="2" customFormat="true" ht="20.1" customHeight="true" spans="1:5">
      <c r="A99" s="14" t="s">
        <v>160</v>
      </c>
      <c r="B99" s="15" t="s">
        <v>161</v>
      </c>
      <c r="C99" s="16">
        <v>8224</v>
      </c>
      <c r="D99" s="16">
        <v>1127</v>
      </c>
      <c r="E99" s="22"/>
    </row>
    <row r="100" s="2" customFormat="true" ht="20.1" customHeight="true" spans="1:5">
      <c r="A100" s="14" t="s">
        <v>162</v>
      </c>
      <c r="B100" s="15" t="s">
        <v>163</v>
      </c>
      <c r="C100" s="16">
        <v>9752</v>
      </c>
      <c r="D100" s="16">
        <v>1210</v>
      </c>
      <c r="E100" s="22"/>
    </row>
    <row r="101" s="2" customFormat="true" ht="20.1" customHeight="true" spans="1:5">
      <c r="A101" s="14" t="s">
        <v>164</v>
      </c>
      <c r="B101" s="15" t="s">
        <v>165</v>
      </c>
      <c r="C101" s="16">
        <v>19651</v>
      </c>
      <c r="D101" s="16">
        <v>1121</v>
      </c>
      <c r="E101" s="22"/>
    </row>
    <row r="102" s="2" customFormat="true" ht="20.1" customHeight="true" spans="1:5">
      <c r="A102" s="14" t="s">
        <v>166</v>
      </c>
      <c r="B102" s="15" t="s">
        <v>167</v>
      </c>
      <c r="C102" s="16">
        <v>14242</v>
      </c>
      <c r="D102" s="16">
        <v>2222</v>
      </c>
      <c r="E102" s="22"/>
    </row>
    <row r="103" s="2" customFormat="true" ht="20.1" customHeight="true" spans="1:5">
      <c r="A103" s="14" t="s">
        <v>168</v>
      </c>
      <c r="B103" s="15" t="s">
        <v>169</v>
      </c>
      <c r="C103" s="16">
        <v>23887</v>
      </c>
      <c r="D103" s="16">
        <v>1620</v>
      </c>
      <c r="E103" s="22"/>
    </row>
    <row r="104" s="2" customFormat="true" ht="20.1" customHeight="true" spans="1:5">
      <c r="A104" s="14" t="s">
        <v>170</v>
      </c>
      <c r="B104" s="15" t="s">
        <v>171</v>
      </c>
      <c r="C104" s="16">
        <v>24273</v>
      </c>
      <c r="D104" s="16">
        <v>2212</v>
      </c>
      <c r="E104" s="22"/>
    </row>
    <row r="105" s="2" customFormat="true" ht="20.1" customHeight="true" spans="1:5">
      <c r="A105" s="14" t="s">
        <v>172</v>
      </c>
      <c r="B105" s="15" t="s">
        <v>173</v>
      </c>
      <c r="C105" s="16">
        <v>20453</v>
      </c>
      <c r="D105" s="16">
        <v>1330</v>
      </c>
      <c r="E105" s="22"/>
    </row>
    <row r="106" s="2" customFormat="true" ht="20.1" customHeight="true" spans="1:5">
      <c r="A106" s="14" t="s">
        <v>174</v>
      </c>
      <c r="B106" s="15" t="s">
        <v>175</v>
      </c>
      <c r="C106" s="16">
        <v>7371</v>
      </c>
      <c r="D106" s="16">
        <v>432</v>
      </c>
      <c r="E106" s="22"/>
    </row>
    <row r="107" s="2" customFormat="true" ht="20.1" customHeight="true" spans="2:5">
      <c r="B107" s="12" t="s">
        <v>176</v>
      </c>
      <c r="C107" s="13">
        <f>C108+C109</f>
        <v>203792</v>
      </c>
      <c r="D107" s="13">
        <f>D108+D109</f>
        <v>25773</v>
      </c>
      <c r="E107" s="20"/>
    </row>
    <row r="108" s="2" customFormat="true" ht="60" spans="1:5">
      <c r="A108" s="14" t="s">
        <v>177</v>
      </c>
      <c r="B108" s="15" t="s">
        <v>178</v>
      </c>
      <c r="C108" s="16">
        <v>1987</v>
      </c>
      <c r="D108" s="16">
        <v>1927</v>
      </c>
      <c r="E108" s="23" t="s">
        <v>179</v>
      </c>
    </row>
    <row r="109" s="2" customFormat="true" ht="20.1" customHeight="true" spans="2:5">
      <c r="B109" s="12" t="s">
        <v>180</v>
      </c>
      <c r="C109" s="13">
        <f>C110+C111</f>
        <v>201805</v>
      </c>
      <c r="D109" s="13">
        <f>D110+D111</f>
        <v>23846</v>
      </c>
      <c r="E109" s="20"/>
    </row>
    <row r="110" s="2" customFormat="true" ht="20.1" customHeight="true" spans="2:5">
      <c r="B110" s="12" t="s">
        <v>20</v>
      </c>
      <c r="C110" s="13">
        <f>C112</f>
        <v>20552</v>
      </c>
      <c r="D110" s="13">
        <f>D112</f>
        <v>2201</v>
      </c>
      <c r="E110" s="20"/>
    </row>
    <row r="111" s="2" customFormat="true" ht="20.1" customHeight="true" spans="2:5">
      <c r="B111" s="12" t="s">
        <v>21</v>
      </c>
      <c r="C111" s="13">
        <f>SUM(C113:C119)</f>
        <v>181253</v>
      </c>
      <c r="D111" s="13">
        <f>SUM(D113:D119)</f>
        <v>21645</v>
      </c>
      <c r="E111" s="20"/>
    </row>
    <row r="112" s="2" customFormat="true" ht="20.1" customHeight="true" spans="1:5">
      <c r="A112" s="14" t="s">
        <v>181</v>
      </c>
      <c r="B112" s="15" t="s">
        <v>182</v>
      </c>
      <c r="C112" s="16">
        <v>20552</v>
      </c>
      <c r="D112" s="16">
        <v>2201</v>
      </c>
      <c r="E112" s="22"/>
    </row>
    <row r="113" s="2" customFormat="true" ht="20.1" customHeight="true" spans="1:5">
      <c r="A113" s="14" t="s">
        <v>183</v>
      </c>
      <c r="B113" s="15" t="s">
        <v>184</v>
      </c>
      <c r="C113" s="16">
        <v>15958</v>
      </c>
      <c r="D113" s="16">
        <v>1782</v>
      </c>
      <c r="E113" s="22"/>
    </row>
    <row r="114" s="2" customFormat="true" ht="20.1" customHeight="true" spans="1:5">
      <c r="A114" s="14" t="s">
        <v>185</v>
      </c>
      <c r="B114" s="15" t="s">
        <v>186</v>
      </c>
      <c r="C114" s="16">
        <v>13765</v>
      </c>
      <c r="D114" s="16">
        <v>1813</v>
      </c>
      <c r="E114" s="22"/>
    </row>
    <row r="115" s="2" customFormat="true" ht="20.1" customHeight="true" spans="1:5">
      <c r="A115" s="14" t="s">
        <v>187</v>
      </c>
      <c r="B115" s="15" t="s">
        <v>188</v>
      </c>
      <c r="C115" s="16">
        <v>9633</v>
      </c>
      <c r="D115" s="16">
        <v>1652</v>
      </c>
      <c r="E115" s="22"/>
    </row>
    <row r="116" s="2" customFormat="true" ht="20.1" customHeight="true" spans="1:5">
      <c r="A116" s="14" t="s">
        <v>189</v>
      </c>
      <c r="B116" s="15" t="s">
        <v>190</v>
      </c>
      <c r="C116" s="16">
        <v>35120</v>
      </c>
      <c r="D116" s="16">
        <v>2637</v>
      </c>
      <c r="E116" s="22"/>
    </row>
    <row r="117" s="2" customFormat="true" ht="20.1" customHeight="true" spans="1:5">
      <c r="A117" s="14" t="s">
        <v>191</v>
      </c>
      <c r="B117" s="15" t="s">
        <v>192</v>
      </c>
      <c r="C117" s="16">
        <v>32809</v>
      </c>
      <c r="D117" s="16">
        <v>3342</v>
      </c>
      <c r="E117" s="22"/>
    </row>
    <row r="118" s="2" customFormat="true" ht="20.1" customHeight="true" spans="1:5">
      <c r="A118" s="14" t="s">
        <v>193</v>
      </c>
      <c r="B118" s="15" t="s">
        <v>194</v>
      </c>
      <c r="C118" s="16">
        <v>40620</v>
      </c>
      <c r="D118" s="16">
        <v>5472</v>
      </c>
      <c r="E118" s="22"/>
    </row>
    <row r="119" s="2" customFormat="true" ht="20.1" customHeight="true" spans="1:5">
      <c r="A119" s="14" t="s">
        <v>195</v>
      </c>
      <c r="B119" s="15" t="s">
        <v>196</v>
      </c>
      <c r="C119" s="16">
        <v>33348</v>
      </c>
      <c r="D119" s="16">
        <v>4947</v>
      </c>
      <c r="E119" s="22"/>
    </row>
    <row r="120" s="2" customFormat="true" ht="20.1" customHeight="true" spans="2:5">
      <c r="B120" s="12" t="s">
        <v>197</v>
      </c>
      <c r="C120" s="13">
        <f>C121+C122</f>
        <v>136149</v>
      </c>
      <c r="D120" s="13">
        <f>D121+D122</f>
        <v>18017</v>
      </c>
      <c r="E120" s="20"/>
    </row>
    <row r="121" s="2" customFormat="true" ht="42" customHeight="true" spans="1:5">
      <c r="A121" s="14" t="s">
        <v>198</v>
      </c>
      <c r="B121" s="15" t="s">
        <v>199</v>
      </c>
      <c r="C121" s="16">
        <v>2118</v>
      </c>
      <c r="D121" s="16">
        <v>2118</v>
      </c>
      <c r="E121" s="22" t="s">
        <v>200</v>
      </c>
    </row>
    <row r="122" s="2" customFormat="true" ht="20.1" customHeight="true" spans="2:5">
      <c r="B122" s="12" t="s">
        <v>201</v>
      </c>
      <c r="C122" s="13">
        <f>C123+C124</f>
        <v>134031</v>
      </c>
      <c r="D122" s="13">
        <f>D123+D124</f>
        <v>15899</v>
      </c>
      <c r="E122" s="20"/>
    </row>
    <row r="123" s="2" customFormat="true" ht="20.1" customHeight="true" spans="2:5">
      <c r="B123" s="12" t="s">
        <v>20</v>
      </c>
      <c r="C123" s="13">
        <f>C125+C128</f>
        <v>16866</v>
      </c>
      <c r="D123" s="13">
        <f>D125+D128</f>
        <v>6270</v>
      </c>
      <c r="E123" s="20"/>
    </row>
    <row r="124" s="2" customFormat="true" ht="20.1" customHeight="true" spans="2:5">
      <c r="B124" s="12" t="s">
        <v>21</v>
      </c>
      <c r="C124" s="13">
        <f>SUM(C126:C127,C129:C134)</f>
        <v>117165</v>
      </c>
      <c r="D124" s="13">
        <f>SUM(D126:D127,D129:D134)</f>
        <v>9629</v>
      </c>
      <c r="E124" s="20"/>
    </row>
    <row r="125" s="2" customFormat="true" ht="20.1" customHeight="true" spans="1:5">
      <c r="A125" s="14" t="s">
        <v>202</v>
      </c>
      <c r="B125" s="15" t="s">
        <v>203</v>
      </c>
      <c r="C125" s="16">
        <v>7452</v>
      </c>
      <c r="D125" s="16">
        <v>3212</v>
      </c>
      <c r="E125" s="22"/>
    </row>
    <row r="126" s="2" customFormat="true" ht="20.1" customHeight="true" spans="1:5">
      <c r="A126" s="14" t="s">
        <v>204</v>
      </c>
      <c r="B126" s="15" t="s">
        <v>205</v>
      </c>
      <c r="C126" s="16">
        <v>27629</v>
      </c>
      <c r="D126" s="16">
        <v>2699</v>
      </c>
      <c r="E126" s="22"/>
    </row>
    <row r="127" s="2" customFormat="true" ht="20.1" customHeight="true" spans="1:5">
      <c r="A127" s="14" t="s">
        <v>206</v>
      </c>
      <c r="B127" s="15" t="s">
        <v>207</v>
      </c>
      <c r="C127" s="16">
        <v>6077</v>
      </c>
      <c r="D127" s="16">
        <v>359</v>
      </c>
      <c r="E127" s="22"/>
    </row>
    <row r="128" s="2" customFormat="true" ht="20.1" customHeight="true" spans="1:5">
      <c r="A128" s="14" t="s">
        <v>208</v>
      </c>
      <c r="B128" s="15" t="s">
        <v>209</v>
      </c>
      <c r="C128" s="16">
        <v>9414</v>
      </c>
      <c r="D128" s="16">
        <v>3058</v>
      </c>
      <c r="E128" s="22"/>
    </row>
    <row r="129" s="2" customFormat="true" ht="20.1" customHeight="true" spans="1:5">
      <c r="A129" s="14" t="s">
        <v>210</v>
      </c>
      <c r="B129" s="15" t="s">
        <v>211</v>
      </c>
      <c r="C129" s="16">
        <v>7364</v>
      </c>
      <c r="D129" s="16">
        <v>803</v>
      </c>
      <c r="E129" s="22"/>
    </row>
    <row r="130" s="2" customFormat="true" ht="20.1" customHeight="true" spans="1:5">
      <c r="A130" s="14" t="s">
        <v>212</v>
      </c>
      <c r="B130" s="15" t="s">
        <v>213</v>
      </c>
      <c r="C130" s="16">
        <v>11484</v>
      </c>
      <c r="D130" s="16">
        <v>1083</v>
      </c>
      <c r="E130" s="22"/>
    </row>
    <row r="131" s="2" customFormat="true" ht="20.1" customHeight="true" spans="1:5">
      <c r="A131" s="14" t="s">
        <v>214</v>
      </c>
      <c r="B131" s="15" t="s">
        <v>215</v>
      </c>
      <c r="C131" s="16">
        <v>11929</v>
      </c>
      <c r="D131" s="16">
        <v>1317</v>
      </c>
      <c r="E131" s="22"/>
    </row>
    <row r="132" s="2" customFormat="true" ht="20.1" customHeight="true" spans="1:5">
      <c r="A132" s="14" t="s">
        <v>216</v>
      </c>
      <c r="B132" s="15" t="s">
        <v>217</v>
      </c>
      <c r="C132" s="16">
        <v>14748</v>
      </c>
      <c r="D132" s="16">
        <v>1102</v>
      </c>
      <c r="E132" s="22"/>
    </row>
    <row r="133" s="2" customFormat="true" ht="20.1" customHeight="true" spans="1:5">
      <c r="A133" s="14" t="s">
        <v>218</v>
      </c>
      <c r="B133" s="15" t="s">
        <v>219</v>
      </c>
      <c r="C133" s="16">
        <v>11712</v>
      </c>
      <c r="D133" s="16">
        <v>705</v>
      </c>
      <c r="E133" s="22"/>
    </row>
    <row r="134" s="2" customFormat="true" ht="20.1" customHeight="true" spans="1:5">
      <c r="A134" s="14" t="s">
        <v>220</v>
      </c>
      <c r="B134" s="15" t="s">
        <v>221</v>
      </c>
      <c r="C134" s="16">
        <v>26222</v>
      </c>
      <c r="D134" s="16">
        <v>1561</v>
      </c>
      <c r="E134" s="22"/>
    </row>
    <row r="135" s="2" customFormat="true" ht="20.1" customHeight="true" spans="2:5">
      <c r="B135" s="12" t="s">
        <v>222</v>
      </c>
      <c r="C135" s="13">
        <f>C136+C137</f>
        <v>123093</v>
      </c>
      <c r="D135" s="13">
        <f>D136+D137</f>
        <v>22702</v>
      </c>
      <c r="E135" s="20"/>
    </row>
    <row r="136" s="2" customFormat="true" ht="20.1" customHeight="true" spans="1:5">
      <c r="A136" s="14" t="s">
        <v>223</v>
      </c>
      <c r="B136" s="15" t="s">
        <v>224</v>
      </c>
      <c r="C136" s="16">
        <v>2810</v>
      </c>
      <c r="D136" s="16">
        <v>2810</v>
      </c>
      <c r="E136" s="22" t="s">
        <v>225</v>
      </c>
    </row>
    <row r="137" s="2" customFormat="true" ht="20.1" customHeight="true" spans="2:5">
      <c r="B137" s="12" t="s">
        <v>226</v>
      </c>
      <c r="C137" s="13">
        <f>C138+C139</f>
        <v>120283</v>
      </c>
      <c r="D137" s="13">
        <f>D138+D139</f>
        <v>19892</v>
      </c>
      <c r="E137" s="20"/>
    </row>
    <row r="138" s="2" customFormat="true" ht="20.1" customHeight="true" spans="2:5">
      <c r="B138" s="12" t="s">
        <v>20</v>
      </c>
      <c r="C138" s="13">
        <f>SUM(C140:C142,C145:C147)</f>
        <v>72474</v>
      </c>
      <c r="D138" s="13">
        <f>SUM(D140:D142,D145:D147)</f>
        <v>11917</v>
      </c>
      <c r="E138" s="20"/>
    </row>
    <row r="139" s="2" customFormat="true" ht="20.1" customHeight="true" spans="2:5">
      <c r="B139" s="12" t="s">
        <v>21</v>
      </c>
      <c r="C139" s="13">
        <f>SUM(C143:C144)</f>
        <v>47809</v>
      </c>
      <c r="D139" s="13">
        <f>SUM(D143:D144)</f>
        <v>7975</v>
      </c>
      <c r="E139" s="20"/>
    </row>
    <row r="140" s="2" customFormat="true" ht="20.1" customHeight="true" spans="1:5">
      <c r="A140" s="14" t="s">
        <v>227</v>
      </c>
      <c r="B140" s="15" t="s">
        <v>228</v>
      </c>
      <c r="C140" s="16">
        <v>8522</v>
      </c>
      <c r="D140" s="16">
        <v>2805</v>
      </c>
      <c r="E140" s="22"/>
    </row>
    <row r="141" s="2" customFormat="true" ht="20.1" customHeight="true" spans="1:5">
      <c r="A141" s="14" t="s">
        <v>229</v>
      </c>
      <c r="B141" s="15" t="s">
        <v>230</v>
      </c>
      <c r="C141" s="16">
        <v>9942</v>
      </c>
      <c r="D141" s="16">
        <v>1251</v>
      </c>
      <c r="E141" s="22"/>
    </row>
    <row r="142" s="2" customFormat="true" ht="20.1" customHeight="true" spans="1:5">
      <c r="A142" s="14" t="s">
        <v>231</v>
      </c>
      <c r="B142" s="15" t="s">
        <v>232</v>
      </c>
      <c r="C142" s="16">
        <v>12232</v>
      </c>
      <c r="D142" s="16">
        <v>2897</v>
      </c>
      <c r="E142" s="22"/>
    </row>
    <row r="143" s="2" customFormat="true" ht="20.1" customHeight="true" spans="1:5">
      <c r="A143" s="14" t="s">
        <v>233</v>
      </c>
      <c r="B143" s="15" t="s">
        <v>234</v>
      </c>
      <c r="C143" s="16">
        <v>25214</v>
      </c>
      <c r="D143" s="16">
        <v>6183</v>
      </c>
      <c r="E143" s="22"/>
    </row>
    <row r="144" s="2" customFormat="true" ht="20.1" customHeight="true" spans="1:5">
      <c r="A144" s="14" t="s">
        <v>235</v>
      </c>
      <c r="B144" s="15" t="s">
        <v>236</v>
      </c>
      <c r="C144" s="16">
        <v>22595</v>
      </c>
      <c r="D144" s="16">
        <v>1792</v>
      </c>
      <c r="E144" s="22"/>
    </row>
    <row r="145" s="2" customFormat="true" ht="20.1" customHeight="true" spans="1:5">
      <c r="A145" s="14" t="s">
        <v>237</v>
      </c>
      <c r="B145" s="15" t="s">
        <v>238</v>
      </c>
      <c r="C145" s="16">
        <v>9630</v>
      </c>
      <c r="D145" s="16">
        <v>1452</v>
      </c>
      <c r="E145" s="22"/>
    </row>
    <row r="146" s="2" customFormat="true" ht="20.1" customHeight="true" spans="1:5">
      <c r="A146" s="14" t="s">
        <v>239</v>
      </c>
      <c r="B146" s="15" t="s">
        <v>240</v>
      </c>
      <c r="C146" s="16">
        <v>22622</v>
      </c>
      <c r="D146" s="16">
        <v>2014</v>
      </c>
      <c r="E146" s="22"/>
    </row>
    <row r="147" s="2" customFormat="true" ht="20.1" customHeight="true" spans="1:5">
      <c r="A147" s="24" t="s">
        <v>241</v>
      </c>
      <c r="B147" s="15" t="s">
        <v>242</v>
      </c>
      <c r="C147" s="16">
        <v>9526</v>
      </c>
      <c r="D147" s="16">
        <v>1498</v>
      </c>
      <c r="E147" s="22"/>
    </row>
  </sheetData>
  <mergeCells count="1">
    <mergeCell ref="B2:E2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ysgz</dc:creator>
  <cp:lastModifiedBy>陈壹学</cp:lastModifiedBy>
  <dcterms:created xsi:type="dcterms:W3CDTF">2022-11-29T11:06:00Z</dcterms:created>
  <dcterms:modified xsi:type="dcterms:W3CDTF">2022-12-12T15:08:09Z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