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 资金安排表" sheetId="1" r:id="rId1"/>
  </sheets>
  <definedNames>
    <definedName name="_xlnm._FilterDatabase" localSheetId="0" hidden="1">'附件1 资金安排表'!$A$6:$F$152</definedName>
    <definedName name="_xlnm.Print_Titles" localSheetId="0">'附件1 资金安排表'!$4:$5</definedName>
  </definedNames>
  <calcPr calcId="144525"/>
</workbook>
</file>

<file path=xl/sharedStrings.xml><?xml version="1.0" encoding="utf-8"?>
<sst xmlns="http://schemas.openxmlformats.org/spreadsheetml/2006/main" count="259" uniqueCount="243">
  <si>
    <t>附件1</t>
  </si>
  <si>
    <t>2024年中央财政耕地利用与建设（化肥减量增效、耕地轮作试点）项目资金安排情况表</t>
  </si>
  <si>
    <t>[制表]省农业农村厅</t>
  </si>
  <si>
    <t>单位：万元</t>
  </si>
  <si>
    <t>单位</t>
  </si>
  <si>
    <t>合计</t>
  </si>
  <si>
    <t>中央资金分配金额</t>
  </si>
  <si>
    <t>备注</t>
  </si>
  <si>
    <t>化肥减量增效</t>
  </si>
  <si>
    <t>耕地轮作试点</t>
  </si>
  <si>
    <t xml:space="preserve">      合      计</t>
  </si>
  <si>
    <t>省级主管部门合计</t>
  </si>
  <si>
    <t>贵州农业职业学院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</si>
  <si>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</si>
  <si>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</si>
  <si>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</si>
  <si>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</si>
  <si>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>901105001</t>
  </si>
  <si>
    <t xml:space="preserve">    贵阳市</t>
  </si>
  <si>
    <t xml:space="preserve">      贵阳市本级</t>
  </si>
  <si>
    <t xml:space="preserve">      贵阳市区县合计</t>
  </si>
  <si>
    <t xml:space="preserve">      其中：非省直管县小计</t>
  </si>
  <si>
    <t>901006105001</t>
  </si>
  <si>
    <t xml:space="preserve">            省直管县小计</t>
  </si>
  <si>
    <t>901004105001</t>
  </si>
  <si>
    <t xml:space="preserve">        乌当区</t>
  </si>
  <si>
    <t>901005105001</t>
  </si>
  <si>
    <t xml:space="preserve">        花溪区</t>
  </si>
  <si>
    <t>901003105001</t>
  </si>
  <si>
    <t xml:space="preserve">        白云区</t>
  </si>
  <si>
    <t>901002105001</t>
  </si>
  <si>
    <t xml:space="preserve">        南明区</t>
  </si>
  <si>
    <t>901009105001</t>
  </si>
  <si>
    <t xml:space="preserve">        云岩区</t>
  </si>
  <si>
    <t>901010105001</t>
  </si>
  <si>
    <t xml:space="preserve">        清镇市△</t>
  </si>
  <si>
    <t>901012105001</t>
  </si>
  <si>
    <t xml:space="preserve">        开阳县△</t>
  </si>
  <si>
    <t>901011105001</t>
  </si>
  <si>
    <t xml:space="preserve">        修文县△</t>
  </si>
  <si>
    <t>901013105001</t>
  </si>
  <si>
    <t xml:space="preserve">        息烽县△</t>
  </si>
  <si>
    <t>901015105001</t>
  </si>
  <si>
    <t xml:space="preserve">        观山湖区</t>
  </si>
  <si>
    <t xml:space="preserve">        贵阳高新技术开发区</t>
  </si>
  <si>
    <t>901014105001</t>
  </si>
  <si>
    <t xml:space="preserve">        贵阳经济技术开发区</t>
  </si>
  <si>
    <t xml:space="preserve">        贵阳综合保税区</t>
  </si>
  <si>
    <t>909105001</t>
  </si>
  <si>
    <t xml:space="preserve">    六盘水市</t>
  </si>
  <si>
    <t xml:space="preserve">      六盘水市本级</t>
  </si>
  <si>
    <t xml:space="preserve">      六盘水市区县合计</t>
  </si>
  <si>
    <t>909002105001</t>
  </si>
  <si>
    <t>909005105001</t>
  </si>
  <si>
    <t xml:space="preserve">        六枝特区△</t>
  </si>
  <si>
    <t>909003105001</t>
  </si>
  <si>
    <t xml:space="preserve">        盘州市△</t>
  </si>
  <si>
    <t>909004105001</t>
  </si>
  <si>
    <t xml:space="preserve">        水城县△</t>
  </si>
  <si>
    <t xml:space="preserve">        钟山区</t>
  </si>
  <si>
    <t>907105001</t>
  </si>
  <si>
    <t xml:space="preserve">    遵义市</t>
  </si>
  <si>
    <t xml:space="preserve">      遵义市本级</t>
  </si>
  <si>
    <t xml:space="preserve">      遵义市区县合计</t>
  </si>
  <si>
    <t>907002105001</t>
  </si>
  <si>
    <t>907015105001</t>
  </si>
  <si>
    <t xml:space="preserve">        红花岗区</t>
  </si>
  <si>
    <t>907003105001</t>
  </si>
  <si>
    <t xml:space="preserve">        汇川区</t>
  </si>
  <si>
    <t>907004105001</t>
  </si>
  <si>
    <t xml:space="preserve">        播州区</t>
  </si>
  <si>
    <t xml:space="preserve">        新浦新区</t>
  </si>
  <si>
    <t>907005105001</t>
  </si>
  <si>
    <t xml:space="preserve">        桐梓县△</t>
  </si>
  <si>
    <t>907006105001</t>
  </si>
  <si>
    <t xml:space="preserve">        绥阳县△</t>
  </si>
  <si>
    <t>907007105001</t>
  </si>
  <si>
    <t xml:space="preserve">        湄潭县△</t>
  </si>
  <si>
    <t>907008105001</t>
  </si>
  <si>
    <t xml:space="preserve">        凤冈县△</t>
  </si>
  <si>
    <t>907009105001</t>
  </si>
  <si>
    <t xml:space="preserve">        余庆县△</t>
  </si>
  <si>
    <t>907010105001</t>
  </si>
  <si>
    <t xml:space="preserve">        仁怀市△</t>
  </si>
  <si>
    <t>907011105001</t>
  </si>
  <si>
    <t xml:space="preserve">        赤水市△</t>
  </si>
  <si>
    <t>907012105001</t>
  </si>
  <si>
    <t xml:space="preserve">        习水县△</t>
  </si>
  <si>
    <t>907013105001</t>
  </si>
  <si>
    <t xml:space="preserve">        正安县△</t>
  </si>
  <si>
    <t>907014105001</t>
  </si>
  <si>
    <t xml:space="preserve">        道真仡佬族苗族自治县△</t>
  </si>
  <si>
    <t xml:space="preserve">        务川仡佬族苗族自治县△</t>
  </si>
  <si>
    <t>902105001</t>
  </si>
  <si>
    <t xml:space="preserve">    安顺市</t>
  </si>
  <si>
    <t xml:space="preserve">      安顺市本级</t>
  </si>
  <si>
    <t xml:space="preserve">      安顺市区县合计</t>
  </si>
  <si>
    <t>902002105001</t>
  </si>
  <si>
    <t>902003105001</t>
  </si>
  <si>
    <t xml:space="preserve">        西秀区</t>
  </si>
  <si>
    <t>902004105001</t>
  </si>
  <si>
    <t xml:space="preserve">        平坝区</t>
  </si>
  <si>
    <t>902005105001</t>
  </si>
  <si>
    <t xml:space="preserve">        普定县△</t>
  </si>
  <si>
    <t>902006105001</t>
  </si>
  <si>
    <t xml:space="preserve">        镇宁布依族苗族自治县△</t>
  </si>
  <si>
    <t>902007105001</t>
  </si>
  <si>
    <t xml:space="preserve">        关岭布依族苗族自治县△</t>
  </si>
  <si>
    <t>902009105001</t>
  </si>
  <si>
    <t xml:space="preserve">        紫云苗族布依族自治县△</t>
  </si>
  <si>
    <t xml:space="preserve">        安顺经济技术开发区</t>
  </si>
  <si>
    <t>904105001</t>
  </si>
  <si>
    <t xml:space="preserve">    黔南布依族苗族自治州</t>
  </si>
  <si>
    <t xml:space="preserve">      黔南布依族苗族自治州本级</t>
  </si>
  <si>
    <t xml:space="preserve">      黔南布依族苗族自治州区县合计</t>
  </si>
  <si>
    <t>904002105001</t>
  </si>
  <si>
    <t>904003105001</t>
  </si>
  <si>
    <t xml:space="preserve">        都匀市</t>
  </si>
  <si>
    <t>904004105001</t>
  </si>
  <si>
    <t xml:space="preserve">        独山县△</t>
  </si>
  <si>
    <t>904005105001</t>
  </si>
  <si>
    <t xml:space="preserve">        平塘县△</t>
  </si>
  <si>
    <t>904006105001</t>
  </si>
  <si>
    <t xml:space="preserve">        荔波县△</t>
  </si>
  <si>
    <t>904007105001</t>
  </si>
  <si>
    <t xml:space="preserve">        三都水族自治县△</t>
  </si>
  <si>
    <t>904008105001</t>
  </si>
  <si>
    <t xml:space="preserve">        福泉市△</t>
  </si>
  <si>
    <t>904009105001</t>
  </si>
  <si>
    <t xml:space="preserve">        瓮安县△</t>
  </si>
  <si>
    <t>904010105001</t>
  </si>
  <si>
    <t xml:space="preserve">        贵定县△</t>
  </si>
  <si>
    <t>904011105001</t>
  </si>
  <si>
    <t xml:space="preserve">        龙里县△</t>
  </si>
  <si>
    <t>904012105001</t>
  </si>
  <si>
    <t xml:space="preserve">        惠水县△</t>
  </si>
  <si>
    <t>904013105001</t>
  </si>
  <si>
    <t xml:space="preserve">        长顺县△</t>
  </si>
  <si>
    <t xml:space="preserve">        罗甸县△</t>
  </si>
  <si>
    <t>903105001</t>
  </si>
  <si>
    <t xml:space="preserve">    黔东南苗族侗族自治州</t>
  </si>
  <si>
    <t xml:space="preserve">      黔东南苗族侗族自治州本级</t>
  </si>
  <si>
    <t xml:space="preserve">      黔东南苗族侗族自治州区县合计</t>
  </si>
  <si>
    <t>903001105001</t>
  </si>
  <si>
    <t>903006105001</t>
  </si>
  <si>
    <t xml:space="preserve">        凯里市</t>
  </si>
  <si>
    <t>903003105001</t>
  </si>
  <si>
    <t xml:space="preserve">        黄平县△</t>
  </si>
  <si>
    <t>903004105001</t>
  </si>
  <si>
    <t xml:space="preserve">        麻江县</t>
  </si>
  <si>
    <t>903005105001</t>
  </si>
  <si>
    <t xml:space="preserve">        丹寨县△</t>
  </si>
  <si>
    <t>903007105001</t>
  </si>
  <si>
    <t xml:space="preserve">        雷山县△</t>
  </si>
  <si>
    <t>903008105001</t>
  </si>
  <si>
    <t xml:space="preserve">        施秉县</t>
  </si>
  <si>
    <t>903009105001</t>
  </si>
  <si>
    <t xml:space="preserve">        镇远县</t>
  </si>
  <si>
    <t>903010105001</t>
  </si>
  <si>
    <t xml:space="preserve">        三穗县</t>
  </si>
  <si>
    <t>903011105001</t>
  </si>
  <si>
    <t xml:space="preserve">        岑巩县</t>
  </si>
  <si>
    <t>903012105001</t>
  </si>
  <si>
    <t xml:space="preserve">        天柱县</t>
  </si>
  <si>
    <t>903013105001</t>
  </si>
  <si>
    <t xml:space="preserve">        锦屏县</t>
  </si>
  <si>
    <t>903014105001</t>
  </si>
  <si>
    <t xml:space="preserve">        黎平县△</t>
  </si>
  <si>
    <t>903015105001</t>
  </si>
  <si>
    <t xml:space="preserve">        榕江县</t>
  </si>
  <si>
    <t>903016105001</t>
  </si>
  <si>
    <t xml:space="preserve">        从江县△</t>
  </si>
  <si>
    <t>903017105001</t>
  </si>
  <si>
    <t xml:space="preserve">        剑河县</t>
  </si>
  <si>
    <t xml:space="preserve">        台江县△</t>
  </si>
  <si>
    <t>905105001</t>
  </si>
  <si>
    <t xml:space="preserve">    毕节市</t>
  </si>
  <si>
    <t xml:space="preserve">      毕节市本级</t>
  </si>
  <si>
    <t xml:space="preserve">      毕节市县合计</t>
  </si>
  <si>
    <t>905002105001</t>
  </si>
  <si>
    <t>905003105001</t>
  </si>
  <si>
    <t xml:space="preserve">        七星关区</t>
  </si>
  <si>
    <t>905004105001</t>
  </si>
  <si>
    <t xml:space="preserve">        大方县△</t>
  </si>
  <si>
    <t>905005105001</t>
  </si>
  <si>
    <t xml:space="preserve">        黔西县△</t>
  </si>
  <si>
    <t>905006105001</t>
  </si>
  <si>
    <t xml:space="preserve">        金沙县△</t>
  </si>
  <si>
    <t>905007105001</t>
  </si>
  <si>
    <t xml:space="preserve">        织金县△</t>
  </si>
  <si>
    <t>905008105001</t>
  </si>
  <si>
    <t xml:space="preserve">        纳雍县△</t>
  </si>
  <si>
    <t>905009105001</t>
  </si>
  <si>
    <t xml:space="preserve">        威宁彝族回族苗族自治县△</t>
  </si>
  <si>
    <t xml:space="preserve">        赫章县△</t>
  </si>
  <si>
    <t>906105001</t>
  </si>
  <si>
    <t xml:space="preserve">    铜仁市</t>
  </si>
  <si>
    <t xml:space="preserve">      铜仁市本级</t>
  </si>
  <si>
    <t xml:space="preserve">      铜仁市区县合计</t>
  </si>
  <si>
    <t>906002105001</t>
  </si>
  <si>
    <t>906005105001</t>
  </si>
  <si>
    <t xml:space="preserve">        碧江区</t>
  </si>
  <si>
    <t>906003105001</t>
  </si>
  <si>
    <t xml:space="preserve">        松桃苗族自治县△</t>
  </si>
  <si>
    <t>906004105001</t>
  </si>
  <si>
    <t xml:space="preserve">        玉屏侗族自治县△</t>
  </si>
  <si>
    <t>906007105001</t>
  </si>
  <si>
    <t xml:space="preserve">        万山区</t>
  </si>
  <si>
    <t>906006105001</t>
  </si>
  <si>
    <t xml:space="preserve">        江口县△</t>
  </si>
  <si>
    <t>906008105001</t>
  </si>
  <si>
    <t xml:space="preserve">        石阡县△</t>
  </si>
  <si>
    <t>906009105001</t>
  </si>
  <si>
    <t xml:space="preserve">        印江土家族苗族自治县△</t>
  </si>
  <si>
    <t>906010105001</t>
  </si>
  <si>
    <t xml:space="preserve">        思南县△</t>
  </si>
  <si>
    <t>906011105001</t>
  </si>
  <si>
    <t xml:space="preserve">        德江县△</t>
  </si>
  <si>
    <t xml:space="preserve">        沿河土家族自治县△</t>
  </si>
  <si>
    <t>908105001</t>
  </si>
  <si>
    <t xml:space="preserve">    黔西南布依族苗族自治州</t>
  </si>
  <si>
    <t xml:space="preserve">      黔西南布依族苗族自治州本级</t>
  </si>
  <si>
    <t xml:space="preserve">      黔西南布依族苗族自治州区县合计</t>
  </si>
  <si>
    <t>908002105001</t>
  </si>
  <si>
    <t>908003105001</t>
  </si>
  <si>
    <t xml:space="preserve">        兴义市</t>
  </si>
  <si>
    <t>908009105001</t>
  </si>
  <si>
    <t xml:space="preserve">        兴仁市</t>
  </si>
  <si>
    <t>908007105001</t>
  </si>
  <si>
    <t xml:space="preserve">        贞丰县</t>
  </si>
  <si>
    <t>908008105001</t>
  </si>
  <si>
    <t xml:space="preserve">        册亨县△</t>
  </si>
  <si>
    <t>908006105001</t>
  </si>
  <si>
    <t xml:space="preserve">        望谟县△</t>
  </si>
  <si>
    <t>908005105001</t>
  </si>
  <si>
    <t xml:space="preserve">        普安县</t>
  </si>
  <si>
    <t>908004105001</t>
  </si>
  <si>
    <t xml:space="preserve">        晴隆县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</si>
  <si>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</si>
  <si>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     安龙县</t>
  </si>
  <si>
    <t>912105001</t>
  </si>
  <si>
    <t xml:space="preserve">   贵安新区</t>
  </si>
  <si>
    <t xml:space="preserve">   贵州双龙航空港经济区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</si>
</sst>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77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 applyProtection="1">
      <alignment vertical="center"/>
    </xf>
    <xf numFmtId="177" fontId="1" fillId="2" borderId="5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>
      <alignment horizontal="left"/>
    </xf>
    <xf numFmtId="3" fontId="1" fillId="4" borderId="5" xfId="0" applyNumberFormat="1" applyFont="1" applyFill="1" applyBorder="1" applyAlignment="1" applyProtection="1">
      <alignment horizontal="left" vertical="center"/>
    </xf>
    <xf numFmtId="177" fontId="1" fillId="4" borderId="5" xfId="0" applyNumberFormat="1" applyFont="1" applyFill="1" applyBorder="1" applyAlignment="1" applyProtection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 applyProtection="1">
      <alignment horizontal="left" vertical="center"/>
    </xf>
    <xf numFmtId="177" fontId="1" fillId="0" borderId="5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1" fillId="4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152"/>
  <sheetViews>
    <sheetView showZeros="0" tabSelected="1" view="pageBreakPreview" zoomScaleNormal="100" zoomScaleSheetLayoutView="100" topLeftCell="B1" workbookViewId="0">
      <selection activeCell="M12" sqref="M12"/>
    </sheetView>
  </sheetViews>
  <sheetFormatPr defaultColWidth="9" defaultRowHeight="14.25" outlineLevelCol="5"/>
  <cols>
    <col min="1" max="1" width="13.875" style="3" hidden="1" customWidth="1"/>
    <col min="2" max="2" width="37.75" style="3" customWidth="1"/>
    <col min="3" max="3" width="14" style="4" customWidth="1"/>
    <col min="4" max="4" width="14" style="3" customWidth="1"/>
    <col min="5" max="5" width="15.875" style="5" customWidth="1"/>
    <col min="6" max="6" width="21.125" style="3" customWidth="1"/>
    <col min="7" max="16383" width="9" style="3"/>
  </cols>
  <sheetData>
    <row r="1" ht="16.5" customHeight="1" spans="2:4">
      <c r="B1" s="6" t="s">
        <v>0</v>
      </c>
      <c r="C1" s="7"/>
      <c r="D1" s="6"/>
    </row>
    <row r="2" ht="70" customHeight="1" spans="2:6">
      <c r="B2" s="8" t="s">
        <v>1</v>
      </c>
      <c r="C2" s="9"/>
      <c r="D2" s="8"/>
      <c r="E2" s="8"/>
      <c r="F2" s="8"/>
    </row>
    <row r="3" ht="18.75" customHeight="1" spans="2:6">
      <c r="B3" s="10" t="s">
        <v>2</v>
      </c>
      <c r="C3" s="11"/>
      <c r="D3" s="10"/>
      <c r="F3" s="12" t="s">
        <v>3</v>
      </c>
    </row>
    <row r="4" s="1" customFormat="1" ht="24" customHeight="1" spans="2:6">
      <c r="B4" s="13" t="s">
        <v>4</v>
      </c>
      <c r="C4" s="14" t="s">
        <v>5</v>
      </c>
      <c r="D4" s="15" t="s">
        <v>6</v>
      </c>
      <c r="E4" s="16"/>
      <c r="F4" s="13" t="s">
        <v>7</v>
      </c>
    </row>
    <row r="5" s="1" customFormat="1" ht="30" customHeight="1" spans="2:6">
      <c r="B5" s="17"/>
      <c r="C5" s="18"/>
      <c r="D5" s="19" t="s">
        <v>8</v>
      </c>
      <c r="E5" s="19" t="s">
        <v>9</v>
      </c>
      <c r="F5" s="13"/>
    </row>
    <row r="6" s="2" customFormat="1" ht="23" customHeight="1" spans="2:6">
      <c r="B6" s="20" t="s">
        <v>10</v>
      </c>
      <c r="C6" s="21">
        <f>E6+D6</f>
        <v>29048</v>
      </c>
      <c r="D6" s="22">
        <f>D9+D10+D7</f>
        <v>2048</v>
      </c>
      <c r="E6" s="22">
        <f>E9+E10+E7</f>
        <v>27000</v>
      </c>
      <c r="F6" s="22"/>
    </row>
    <row r="7" s="2" customFormat="1" ht="23" customHeight="1" spans="2:6">
      <c r="B7" s="20" t="s">
        <v>11</v>
      </c>
      <c r="C7" s="21">
        <f>E7+D7</f>
        <v>8</v>
      </c>
      <c r="D7" s="22">
        <v>8</v>
      </c>
      <c r="E7" s="22"/>
      <c r="F7" s="22"/>
    </row>
    <row r="8" s="2" customFormat="1" ht="23" customHeight="1" spans="2:6">
      <c r="B8" s="20" t="s">
        <v>12</v>
      </c>
      <c r="C8" s="21">
        <v>8</v>
      </c>
      <c r="D8" s="22">
        <v>8</v>
      </c>
      <c r="E8" s="22"/>
      <c r="F8" s="22"/>
    </row>
    <row r="9" s="2" customFormat="1" ht="23" customHeight="1" spans="2:6">
      <c r="B9" s="20" t="s">
        <v>13</v>
      </c>
      <c r="C9" s="21">
        <f t="shared" ref="C9:C17" si="0">E9+D9</f>
        <v>610</v>
      </c>
      <c r="D9" s="22">
        <f>D14+D32+D41+D61+D73+D90+D111+D124+D139+D151+D152</f>
        <v>610</v>
      </c>
      <c r="E9" s="22">
        <f>E14+E32+E41+E61+E73+E90+E111+E124+E139+E151+E152</f>
        <v>0</v>
      </c>
      <c r="F9" s="22"/>
    </row>
    <row r="10" s="2" customFormat="1" ht="23" customHeight="1" spans="2:6">
      <c r="B10" s="20" t="s">
        <v>14</v>
      </c>
      <c r="C10" s="21">
        <f t="shared" si="0"/>
        <v>28430</v>
      </c>
      <c r="D10" s="22">
        <f>D11+D12</f>
        <v>1430</v>
      </c>
      <c r="E10" s="22">
        <f>E11+E12</f>
        <v>27000</v>
      </c>
      <c r="F10" s="22"/>
    </row>
    <row r="11" s="2" customFormat="1" ht="23" customHeight="1" spans="2:6">
      <c r="B11" s="23" t="s">
        <v>15</v>
      </c>
      <c r="C11" s="21">
        <f t="shared" si="0"/>
        <v>8210</v>
      </c>
      <c r="D11" s="22">
        <f>D16+D34+D43+D63+D75+D92+D113+D126+D141</f>
        <v>260</v>
      </c>
      <c r="E11" s="22">
        <f>E16+E34+E43+E63+E75+E92+E113+E126+E141</f>
        <v>7950</v>
      </c>
      <c r="F11" s="22"/>
    </row>
    <row r="12" s="2" customFormat="1" ht="23" customHeight="1" spans="2:6">
      <c r="B12" s="23" t="s">
        <v>16</v>
      </c>
      <c r="C12" s="21">
        <f t="shared" si="0"/>
        <v>20220</v>
      </c>
      <c r="D12" s="22">
        <f>SUM(D17,D35,D44,D64,D76,D93,D114,D127,D142)</f>
        <v>1170</v>
      </c>
      <c r="E12" s="22">
        <f>SUM(E17,E35,E44,E64,E76,E93,E114,E127,E142)</f>
        <v>19050</v>
      </c>
      <c r="F12" s="22"/>
    </row>
    <row r="13" s="2" customFormat="1" ht="23" customHeight="1" spans="1:6">
      <c r="A13" s="24" t="s">
        <v>17</v>
      </c>
      <c r="B13" s="25" t="s">
        <v>18</v>
      </c>
      <c r="C13" s="26">
        <f t="shared" si="0"/>
        <v>1697</v>
      </c>
      <c r="D13" s="27">
        <f>D14+D15</f>
        <v>197</v>
      </c>
      <c r="E13" s="27">
        <f>E14+E15</f>
        <v>1500</v>
      </c>
      <c r="F13" s="27"/>
    </row>
    <row r="14" s="2" customFormat="1" ht="23" customHeight="1" spans="2:6">
      <c r="B14" s="28" t="s">
        <v>19</v>
      </c>
      <c r="C14" s="29">
        <f t="shared" si="0"/>
        <v>67</v>
      </c>
      <c r="D14" s="30">
        <v>67</v>
      </c>
      <c r="E14" s="30"/>
      <c r="F14" s="30"/>
    </row>
    <row r="15" s="2" customFormat="1" ht="23" customHeight="1" spans="2:6">
      <c r="B15" s="25" t="s">
        <v>20</v>
      </c>
      <c r="C15" s="26">
        <f t="shared" si="0"/>
        <v>1630</v>
      </c>
      <c r="D15" s="27">
        <f>D16+D17</f>
        <v>130</v>
      </c>
      <c r="E15" s="27">
        <f>E16+E17</f>
        <v>1500</v>
      </c>
      <c r="F15" s="27"/>
    </row>
    <row r="16" s="2" customFormat="1" ht="23" customHeight="1" spans="2:6">
      <c r="B16" s="25" t="s">
        <v>21</v>
      </c>
      <c r="C16" s="26">
        <f t="shared" si="0"/>
        <v>300</v>
      </c>
      <c r="D16" s="27">
        <f>SUM(D18:D22)+D27+D29+D30</f>
        <v>0</v>
      </c>
      <c r="E16" s="27">
        <f>SUM(E18:E22)+E27+E29+E30</f>
        <v>300</v>
      </c>
      <c r="F16" s="27"/>
    </row>
    <row r="17" s="2" customFormat="1" ht="23" customHeight="1" spans="1:6">
      <c r="A17" s="24" t="s">
        <v>22</v>
      </c>
      <c r="B17" s="25" t="s">
        <v>23</v>
      </c>
      <c r="C17" s="26">
        <f t="shared" si="0"/>
        <v>1330</v>
      </c>
      <c r="D17" s="27">
        <f>SUM(D23:D26)</f>
        <v>130</v>
      </c>
      <c r="E17" s="27">
        <f>SUM(E23:E26)</f>
        <v>1200</v>
      </c>
      <c r="F17" s="27"/>
    </row>
    <row r="18" s="2" customFormat="1" ht="23" hidden="1" customHeight="1" spans="1:6">
      <c r="A18" s="24" t="s">
        <v>24</v>
      </c>
      <c r="B18" s="28" t="s">
        <v>25</v>
      </c>
      <c r="C18" s="29"/>
      <c r="D18" s="30"/>
      <c r="E18" s="30"/>
      <c r="F18" s="30"/>
    </row>
    <row r="19" s="2" customFormat="1" ht="23" customHeight="1" spans="1:6">
      <c r="A19" s="24" t="s">
        <v>26</v>
      </c>
      <c r="B19" s="28" t="s">
        <v>27</v>
      </c>
      <c r="C19" s="29">
        <f>E19+D19</f>
        <v>300</v>
      </c>
      <c r="D19" s="30"/>
      <c r="E19" s="30">
        <v>300</v>
      </c>
      <c r="F19" s="30"/>
    </row>
    <row r="20" s="2" customFormat="1" ht="23" hidden="1" customHeight="1" spans="1:6">
      <c r="A20" s="24" t="s">
        <v>28</v>
      </c>
      <c r="B20" s="28" t="s">
        <v>29</v>
      </c>
      <c r="C20" s="29"/>
      <c r="D20" s="30"/>
      <c r="E20" s="30"/>
      <c r="F20" s="30"/>
    </row>
    <row r="21" s="2" customFormat="1" ht="23" hidden="1" customHeight="1" spans="1:6">
      <c r="A21" s="24" t="s">
        <v>30</v>
      </c>
      <c r="B21" s="28" t="s">
        <v>31</v>
      </c>
      <c r="C21" s="29"/>
      <c r="D21" s="30"/>
      <c r="E21" s="30"/>
      <c r="F21" s="30"/>
    </row>
    <row r="22" s="2" customFormat="1" ht="23" hidden="1" customHeight="1" spans="1:6">
      <c r="A22" s="24" t="s">
        <v>32</v>
      </c>
      <c r="B22" s="28" t="s">
        <v>33</v>
      </c>
      <c r="C22" s="29"/>
      <c r="D22" s="30"/>
      <c r="E22" s="30"/>
      <c r="F22" s="30"/>
    </row>
    <row r="23" s="2" customFormat="1" ht="23" customHeight="1" spans="1:6">
      <c r="A23" s="24" t="s">
        <v>34</v>
      </c>
      <c r="B23" s="28" t="s">
        <v>35</v>
      </c>
      <c r="C23" s="29">
        <f>E23+D23</f>
        <v>580</v>
      </c>
      <c r="D23" s="30">
        <v>130</v>
      </c>
      <c r="E23" s="30">
        <v>450</v>
      </c>
      <c r="F23" s="30"/>
    </row>
    <row r="24" s="2" customFormat="1" ht="23" customHeight="1" spans="1:6">
      <c r="A24" s="24" t="s">
        <v>36</v>
      </c>
      <c r="B24" s="28" t="s">
        <v>37</v>
      </c>
      <c r="C24" s="29">
        <f>E24+D24</f>
        <v>450</v>
      </c>
      <c r="D24" s="30"/>
      <c r="E24" s="30">
        <v>450</v>
      </c>
      <c r="F24" s="30"/>
    </row>
    <row r="25" s="2" customFormat="1" ht="23" customHeight="1" spans="1:6">
      <c r="A25" s="24" t="s">
        <v>38</v>
      </c>
      <c r="B25" s="28" t="s">
        <v>39</v>
      </c>
      <c r="C25" s="29">
        <f>E25+D25</f>
        <v>300</v>
      </c>
      <c r="D25" s="30"/>
      <c r="E25" s="30">
        <v>300</v>
      </c>
      <c r="F25" s="30"/>
    </row>
    <row r="26" s="2" customFormat="1" ht="23" hidden="1" customHeight="1" spans="1:6">
      <c r="A26" s="24" t="s">
        <v>40</v>
      </c>
      <c r="B26" s="28" t="s">
        <v>41</v>
      </c>
      <c r="C26" s="29"/>
      <c r="D26" s="30"/>
      <c r="E26" s="30"/>
      <c r="F26" s="30"/>
    </row>
    <row r="27" s="2" customFormat="1" ht="23" hidden="1" customHeight="1" spans="1:6">
      <c r="A27" s="24" t="s">
        <v>42</v>
      </c>
      <c r="B27" s="28" t="s">
        <v>43</v>
      </c>
      <c r="C27" s="29"/>
      <c r="D27" s="30"/>
      <c r="E27" s="30"/>
      <c r="F27" s="30"/>
    </row>
    <row r="28" s="2" customFormat="1" ht="23" hidden="1" customHeight="1" spans="1:6">
      <c r="A28" s="31"/>
      <c r="B28" s="28" t="s">
        <v>44</v>
      </c>
      <c r="C28" s="29"/>
      <c r="D28" s="30"/>
      <c r="E28" s="30"/>
      <c r="F28" s="30"/>
    </row>
    <row r="29" s="2" customFormat="1" ht="23" hidden="1" customHeight="1" spans="1:6">
      <c r="A29" s="31" t="s">
        <v>45</v>
      </c>
      <c r="B29" s="28" t="s">
        <v>46</v>
      </c>
      <c r="C29" s="29"/>
      <c r="D29" s="30"/>
      <c r="E29" s="30"/>
      <c r="F29" s="30"/>
    </row>
    <row r="30" s="2" customFormat="1" ht="23" hidden="1" customHeight="1" spans="2:6">
      <c r="B30" s="28" t="s">
        <v>47</v>
      </c>
      <c r="C30" s="29"/>
      <c r="D30" s="30"/>
      <c r="E30" s="30"/>
      <c r="F30" s="30"/>
    </row>
    <row r="31" s="2" customFormat="1" ht="23" customHeight="1" spans="1:6">
      <c r="A31" s="24" t="s">
        <v>48</v>
      </c>
      <c r="B31" s="25" t="s">
        <v>49</v>
      </c>
      <c r="C31" s="26">
        <f t="shared" ref="C31:C38" si="1">E31+D31</f>
        <v>928</v>
      </c>
      <c r="D31" s="27">
        <f>D32+D33</f>
        <v>178</v>
      </c>
      <c r="E31" s="27">
        <f>E32+E33</f>
        <v>750</v>
      </c>
      <c r="F31" s="27"/>
    </row>
    <row r="32" s="2" customFormat="1" ht="23" customHeight="1" spans="2:6">
      <c r="B32" s="28" t="s">
        <v>50</v>
      </c>
      <c r="C32" s="29">
        <f t="shared" si="1"/>
        <v>48</v>
      </c>
      <c r="D32" s="30">
        <v>48</v>
      </c>
      <c r="E32" s="30"/>
      <c r="F32" s="30"/>
    </row>
    <row r="33" s="2" customFormat="1" ht="23" customHeight="1" spans="2:6">
      <c r="B33" s="25" t="s">
        <v>51</v>
      </c>
      <c r="C33" s="26">
        <f t="shared" si="1"/>
        <v>880</v>
      </c>
      <c r="D33" s="27">
        <f>D34+D35</f>
        <v>130</v>
      </c>
      <c r="E33" s="27">
        <f>E34+E35</f>
        <v>750</v>
      </c>
      <c r="F33" s="27"/>
    </row>
    <row r="34" s="2" customFormat="1" ht="23" customHeight="1" spans="2:6">
      <c r="B34" s="25" t="s">
        <v>21</v>
      </c>
      <c r="C34" s="26">
        <f t="shared" si="1"/>
        <v>0</v>
      </c>
      <c r="D34" s="27">
        <f>D39</f>
        <v>0</v>
      </c>
      <c r="E34" s="27">
        <f>E39</f>
        <v>0</v>
      </c>
      <c r="F34" s="27"/>
    </row>
    <row r="35" s="2" customFormat="1" ht="23" customHeight="1" spans="1:6">
      <c r="A35" s="24" t="s">
        <v>52</v>
      </c>
      <c r="B35" s="25" t="s">
        <v>23</v>
      </c>
      <c r="C35" s="26">
        <f t="shared" si="1"/>
        <v>880</v>
      </c>
      <c r="D35" s="27">
        <f>SUM(D36:D38)</f>
        <v>130</v>
      </c>
      <c r="E35" s="27">
        <f>SUM(E36:E38)</f>
        <v>750</v>
      </c>
      <c r="F35" s="27"/>
    </row>
    <row r="36" s="2" customFormat="1" ht="23" customHeight="1" spans="1:6">
      <c r="A36" s="24" t="s">
        <v>53</v>
      </c>
      <c r="B36" s="28" t="s">
        <v>54</v>
      </c>
      <c r="C36" s="29">
        <f t="shared" si="1"/>
        <v>450</v>
      </c>
      <c r="D36" s="30"/>
      <c r="E36" s="30">
        <v>450</v>
      </c>
      <c r="F36" s="30"/>
    </row>
    <row r="37" s="2" customFormat="1" ht="23" customHeight="1" spans="1:6">
      <c r="A37" s="24" t="s">
        <v>55</v>
      </c>
      <c r="B37" s="28" t="s">
        <v>56</v>
      </c>
      <c r="C37" s="29">
        <f t="shared" si="1"/>
        <v>300</v>
      </c>
      <c r="D37" s="30"/>
      <c r="E37" s="30">
        <v>300</v>
      </c>
      <c r="F37" s="30"/>
    </row>
    <row r="38" s="2" customFormat="1" ht="23" customHeight="1" spans="1:6">
      <c r="A38" s="24" t="s">
        <v>57</v>
      </c>
      <c r="B38" s="28" t="s">
        <v>58</v>
      </c>
      <c r="C38" s="29">
        <f t="shared" si="1"/>
        <v>130</v>
      </c>
      <c r="D38" s="30">
        <v>130</v>
      </c>
      <c r="E38" s="30"/>
      <c r="F38" s="30"/>
    </row>
    <row r="39" s="2" customFormat="1" ht="23" hidden="1" customHeight="1" spans="2:6">
      <c r="B39" s="28" t="s">
        <v>59</v>
      </c>
      <c r="C39" s="29"/>
      <c r="D39" s="30"/>
      <c r="E39" s="30"/>
      <c r="F39" s="30"/>
    </row>
    <row r="40" s="2" customFormat="1" ht="23" customHeight="1" spans="1:6">
      <c r="A40" s="24" t="s">
        <v>60</v>
      </c>
      <c r="B40" s="25" t="s">
        <v>61</v>
      </c>
      <c r="C40" s="26">
        <f>E40+D40</f>
        <v>3199</v>
      </c>
      <c r="D40" s="27">
        <f>D41+D42</f>
        <v>349</v>
      </c>
      <c r="E40" s="27">
        <f>E41+E42</f>
        <v>2850</v>
      </c>
      <c r="F40" s="27"/>
    </row>
    <row r="41" s="2" customFormat="1" ht="23" customHeight="1" spans="2:6">
      <c r="B41" s="28" t="s">
        <v>62</v>
      </c>
      <c r="C41" s="29">
        <f>E41+D41</f>
        <v>89</v>
      </c>
      <c r="D41" s="30">
        <v>89</v>
      </c>
      <c r="E41" s="30"/>
      <c r="F41" s="30"/>
    </row>
    <row r="42" s="2" customFormat="1" ht="23" customHeight="1" spans="2:6">
      <c r="B42" s="25" t="s">
        <v>63</v>
      </c>
      <c r="C42" s="26">
        <f>E42+D42</f>
        <v>3110</v>
      </c>
      <c r="D42" s="27">
        <f>D43+D44</f>
        <v>260</v>
      </c>
      <c r="E42" s="27">
        <f>E43+E44</f>
        <v>2850</v>
      </c>
      <c r="F42" s="27"/>
    </row>
    <row r="43" s="2" customFormat="1" ht="23" customHeight="1" spans="2:6">
      <c r="B43" s="25" t="s">
        <v>21</v>
      </c>
      <c r="C43" s="26">
        <f>E43+D43</f>
        <v>880</v>
      </c>
      <c r="D43" s="27">
        <f>D45+D46+D47+D48</f>
        <v>130</v>
      </c>
      <c r="E43" s="27">
        <f>E45+E46+E47+E48</f>
        <v>750</v>
      </c>
      <c r="F43" s="27"/>
    </row>
    <row r="44" s="2" customFormat="1" ht="23" customHeight="1" spans="1:6">
      <c r="A44" s="24" t="s">
        <v>64</v>
      </c>
      <c r="B44" s="25" t="s">
        <v>23</v>
      </c>
      <c r="C44" s="26">
        <f>E44+D44</f>
        <v>2230</v>
      </c>
      <c r="D44" s="27">
        <f>SUM(D49:D59)</f>
        <v>130</v>
      </c>
      <c r="E44" s="27">
        <f>SUM(E49:E59)</f>
        <v>2100</v>
      </c>
      <c r="F44" s="27"/>
    </row>
    <row r="45" s="2" customFormat="1" ht="23" hidden="1" customHeight="1" spans="1:6">
      <c r="A45" s="24" t="s">
        <v>65</v>
      </c>
      <c r="B45" s="28" t="s">
        <v>66</v>
      </c>
      <c r="C45" s="29"/>
      <c r="D45" s="30"/>
      <c r="E45" s="30"/>
      <c r="F45" s="30"/>
    </row>
    <row r="46" s="2" customFormat="1" ht="23" customHeight="1" spans="1:6">
      <c r="A46" s="24" t="s">
        <v>67</v>
      </c>
      <c r="B46" s="28" t="s">
        <v>68</v>
      </c>
      <c r="C46" s="29">
        <f>E46+D46</f>
        <v>300</v>
      </c>
      <c r="D46" s="30"/>
      <c r="E46" s="30">
        <v>300</v>
      </c>
      <c r="F46" s="30"/>
    </row>
    <row r="47" s="2" customFormat="1" ht="23" customHeight="1" spans="1:6">
      <c r="A47" s="24" t="s">
        <v>69</v>
      </c>
      <c r="B47" s="28" t="s">
        <v>70</v>
      </c>
      <c r="C47" s="29">
        <f>E47+D47</f>
        <v>580</v>
      </c>
      <c r="D47" s="30">
        <v>130</v>
      </c>
      <c r="E47" s="30">
        <v>450</v>
      </c>
      <c r="F47" s="30"/>
    </row>
    <row r="48" s="2" customFormat="1" ht="23" hidden="1" customHeight="1" spans="1:6">
      <c r="A48" s="24"/>
      <c r="B48" s="28" t="s">
        <v>71</v>
      </c>
      <c r="C48" s="29"/>
      <c r="D48" s="30"/>
      <c r="E48" s="30"/>
      <c r="F48" s="30"/>
    </row>
    <row r="49" s="2" customFormat="1" ht="23" hidden="1" customHeight="1" spans="1:6">
      <c r="A49" s="24" t="s">
        <v>72</v>
      </c>
      <c r="B49" s="28" t="s">
        <v>73</v>
      </c>
      <c r="C49" s="29"/>
      <c r="D49" s="30"/>
      <c r="E49" s="30"/>
      <c r="F49" s="30"/>
    </row>
    <row r="50" s="2" customFormat="1" ht="23" customHeight="1" spans="1:6">
      <c r="A50" s="24" t="s">
        <v>74</v>
      </c>
      <c r="B50" s="28" t="s">
        <v>75</v>
      </c>
      <c r="C50" s="29">
        <f>E50+D50</f>
        <v>580</v>
      </c>
      <c r="D50" s="30">
        <v>130</v>
      </c>
      <c r="E50" s="30">
        <v>450</v>
      </c>
      <c r="F50" s="30"/>
    </row>
    <row r="51" s="2" customFormat="1" ht="23" customHeight="1" spans="1:6">
      <c r="A51" s="24" t="s">
        <v>76</v>
      </c>
      <c r="B51" s="28" t="s">
        <v>77</v>
      </c>
      <c r="C51" s="29">
        <f>E51+D51</f>
        <v>450</v>
      </c>
      <c r="D51" s="30"/>
      <c r="E51" s="30">
        <v>450</v>
      </c>
      <c r="F51" s="30"/>
    </row>
    <row r="52" s="2" customFormat="1" ht="23" customHeight="1" spans="1:6">
      <c r="A52" s="24" t="s">
        <v>78</v>
      </c>
      <c r="B52" s="28" t="s">
        <v>79</v>
      </c>
      <c r="C52" s="29">
        <f>E52+D52</f>
        <v>450</v>
      </c>
      <c r="D52" s="30"/>
      <c r="E52" s="30">
        <v>450</v>
      </c>
      <c r="F52" s="30"/>
    </row>
    <row r="53" s="2" customFormat="1" ht="23" customHeight="1" spans="1:6">
      <c r="A53" s="24" t="s">
        <v>80</v>
      </c>
      <c r="B53" s="28" t="s">
        <v>81</v>
      </c>
      <c r="C53" s="29">
        <f>E53+D53</f>
        <v>300</v>
      </c>
      <c r="D53" s="30"/>
      <c r="E53" s="30">
        <v>300</v>
      </c>
      <c r="F53" s="30"/>
    </row>
    <row r="54" s="2" customFormat="1" ht="23" hidden="1" customHeight="1" spans="1:6">
      <c r="A54" s="24" t="s">
        <v>82</v>
      </c>
      <c r="B54" s="28" t="s">
        <v>83</v>
      </c>
      <c r="C54" s="29"/>
      <c r="D54" s="30"/>
      <c r="E54" s="30"/>
      <c r="F54" s="30"/>
    </row>
    <row r="55" s="2" customFormat="1" ht="23" hidden="1" customHeight="1" spans="1:6">
      <c r="A55" s="24" t="s">
        <v>84</v>
      </c>
      <c r="B55" s="28" t="s">
        <v>85</v>
      </c>
      <c r="C55" s="29"/>
      <c r="D55" s="30"/>
      <c r="E55" s="30"/>
      <c r="F55" s="30"/>
    </row>
    <row r="56" s="2" customFormat="1" ht="23" customHeight="1" spans="1:6">
      <c r="A56" s="24" t="s">
        <v>86</v>
      </c>
      <c r="B56" s="28" t="s">
        <v>87</v>
      </c>
      <c r="C56" s="29">
        <f>E56+D56</f>
        <v>450</v>
      </c>
      <c r="D56" s="30"/>
      <c r="E56" s="30">
        <v>450</v>
      </c>
      <c r="F56" s="30"/>
    </row>
    <row r="57" s="2" customFormat="1" ht="23" hidden="1" customHeight="1" spans="1:6">
      <c r="A57" s="24" t="s">
        <v>88</v>
      </c>
      <c r="B57" s="28" t="s">
        <v>89</v>
      </c>
      <c r="C57" s="29"/>
      <c r="D57" s="30"/>
      <c r="E57" s="30"/>
      <c r="F57" s="30"/>
    </row>
    <row r="58" s="2" customFormat="1" ht="23" hidden="1" customHeight="1" spans="1:6">
      <c r="A58" s="24" t="s">
        <v>90</v>
      </c>
      <c r="B58" s="28" t="s">
        <v>91</v>
      </c>
      <c r="C58" s="29"/>
      <c r="D58" s="30"/>
      <c r="E58" s="30"/>
      <c r="F58" s="30"/>
    </row>
    <row r="59" s="2" customFormat="1" ht="23" hidden="1" customHeight="1" spans="2:6">
      <c r="B59" s="28" t="s">
        <v>92</v>
      </c>
      <c r="C59" s="29"/>
      <c r="D59" s="30"/>
      <c r="E59" s="30"/>
      <c r="F59" s="30"/>
    </row>
    <row r="60" s="2" customFormat="1" ht="23" customHeight="1" spans="1:6">
      <c r="A60" s="24" t="s">
        <v>93</v>
      </c>
      <c r="B60" s="25" t="s">
        <v>94</v>
      </c>
      <c r="C60" s="26">
        <f>E60+D60</f>
        <v>1849</v>
      </c>
      <c r="D60" s="27">
        <f>D61+D62</f>
        <v>199</v>
      </c>
      <c r="E60" s="27">
        <f>E61+E62</f>
        <v>1650</v>
      </c>
      <c r="F60" s="27"/>
    </row>
    <row r="61" s="2" customFormat="1" ht="23" customHeight="1" spans="2:6">
      <c r="B61" s="28" t="s">
        <v>95</v>
      </c>
      <c r="C61" s="29">
        <f>E61+D61</f>
        <v>69</v>
      </c>
      <c r="D61" s="30">
        <v>69</v>
      </c>
      <c r="E61" s="30"/>
      <c r="F61" s="30"/>
    </row>
    <row r="62" s="2" customFormat="1" ht="23" customHeight="1" spans="2:6">
      <c r="B62" s="25" t="s">
        <v>96</v>
      </c>
      <c r="C62" s="26">
        <f>E62+D62</f>
        <v>1780</v>
      </c>
      <c r="D62" s="27">
        <f>D63+D64</f>
        <v>130</v>
      </c>
      <c r="E62" s="27">
        <f>E63+E64</f>
        <v>1650</v>
      </c>
      <c r="F62" s="27"/>
    </row>
    <row r="63" s="2" customFormat="1" ht="23" customHeight="1" spans="2:6">
      <c r="B63" s="25" t="s">
        <v>21</v>
      </c>
      <c r="C63" s="26">
        <f>E63+D63</f>
        <v>450</v>
      </c>
      <c r="D63" s="27">
        <f>SUM(D65:D66,D71)</f>
        <v>0</v>
      </c>
      <c r="E63" s="27">
        <f>SUM(E65:E66,E71)</f>
        <v>450</v>
      </c>
      <c r="F63" s="27"/>
    </row>
    <row r="64" s="2" customFormat="1" ht="23" customHeight="1" spans="1:6">
      <c r="A64" s="24" t="s">
        <v>97</v>
      </c>
      <c r="B64" s="25" t="s">
        <v>23</v>
      </c>
      <c r="C64" s="26">
        <f>E64+D64</f>
        <v>1330</v>
      </c>
      <c r="D64" s="27">
        <f>SUM(D67:D70)</f>
        <v>130</v>
      </c>
      <c r="E64" s="27">
        <f>SUM(E67:E70)</f>
        <v>1200</v>
      </c>
      <c r="F64" s="27"/>
    </row>
    <row r="65" s="2" customFormat="1" ht="23" hidden="1" customHeight="1" spans="1:6">
      <c r="A65" s="24" t="s">
        <v>98</v>
      </c>
      <c r="B65" s="28" t="s">
        <v>99</v>
      </c>
      <c r="C65" s="29"/>
      <c r="D65" s="30"/>
      <c r="E65" s="30"/>
      <c r="F65" s="30"/>
    </row>
    <row r="66" s="2" customFormat="1" ht="23" customHeight="1" spans="1:6">
      <c r="A66" s="24" t="s">
        <v>100</v>
      </c>
      <c r="B66" s="28" t="s">
        <v>101</v>
      </c>
      <c r="C66" s="29">
        <f>E66+D66</f>
        <v>450</v>
      </c>
      <c r="D66" s="30"/>
      <c r="E66" s="30">
        <v>450</v>
      </c>
      <c r="F66" s="30"/>
    </row>
    <row r="67" s="2" customFormat="1" ht="23" hidden="1" customHeight="1" spans="1:6">
      <c r="A67" s="24" t="s">
        <v>102</v>
      </c>
      <c r="B67" s="28" t="s">
        <v>103</v>
      </c>
      <c r="C67" s="29"/>
      <c r="D67" s="30"/>
      <c r="E67" s="30"/>
      <c r="F67" s="30"/>
    </row>
    <row r="68" s="2" customFormat="1" ht="23" customHeight="1" spans="1:6">
      <c r="A68" s="24" t="s">
        <v>104</v>
      </c>
      <c r="B68" s="28" t="s">
        <v>105</v>
      </c>
      <c r="C68" s="29">
        <f>E68+D68</f>
        <v>580</v>
      </c>
      <c r="D68" s="30">
        <v>130</v>
      </c>
      <c r="E68" s="30">
        <v>450</v>
      </c>
      <c r="F68" s="30"/>
    </row>
    <row r="69" s="2" customFormat="1" ht="23" customHeight="1" spans="1:6">
      <c r="A69" s="24" t="s">
        <v>106</v>
      </c>
      <c r="B69" s="28" t="s">
        <v>107</v>
      </c>
      <c r="C69" s="29">
        <f>E69+D69</f>
        <v>300</v>
      </c>
      <c r="D69" s="30"/>
      <c r="E69" s="30">
        <v>300</v>
      </c>
      <c r="F69" s="30"/>
    </row>
    <row r="70" s="2" customFormat="1" ht="23" customHeight="1" spans="1:6">
      <c r="A70" s="31" t="s">
        <v>108</v>
      </c>
      <c r="B70" s="28" t="s">
        <v>109</v>
      </c>
      <c r="C70" s="29">
        <f>E70+D70</f>
        <v>450</v>
      </c>
      <c r="D70" s="30"/>
      <c r="E70" s="30">
        <v>450</v>
      </c>
      <c r="F70" s="30"/>
    </row>
    <row r="71" s="2" customFormat="1" ht="23" hidden="1" customHeight="1" spans="1:6">
      <c r="A71" s="31"/>
      <c r="B71" s="28" t="s">
        <v>110</v>
      </c>
      <c r="C71" s="29"/>
      <c r="D71" s="30"/>
      <c r="E71" s="30"/>
      <c r="F71" s="30"/>
    </row>
    <row r="72" s="2" customFormat="1" ht="23" customHeight="1" spans="1:6">
      <c r="A72" s="24" t="s">
        <v>111</v>
      </c>
      <c r="B72" s="25" t="s">
        <v>112</v>
      </c>
      <c r="C72" s="26">
        <f t="shared" ref="C72:C93" si="2">E72+D72</f>
        <v>7396</v>
      </c>
      <c r="D72" s="27">
        <f>D73+D74</f>
        <v>196</v>
      </c>
      <c r="E72" s="27">
        <f>E73+E74</f>
        <v>7200</v>
      </c>
      <c r="F72" s="27"/>
    </row>
    <row r="73" s="2" customFormat="1" ht="23" customHeight="1" spans="2:6">
      <c r="B73" s="28" t="s">
        <v>113</v>
      </c>
      <c r="C73" s="29">
        <f t="shared" si="2"/>
        <v>66</v>
      </c>
      <c r="D73" s="30">
        <v>66</v>
      </c>
      <c r="E73" s="30"/>
      <c r="F73" s="30"/>
    </row>
    <row r="74" s="2" customFormat="1" ht="23" customHeight="1" spans="2:6">
      <c r="B74" s="25" t="s">
        <v>114</v>
      </c>
      <c r="C74" s="26">
        <f t="shared" si="2"/>
        <v>7330</v>
      </c>
      <c r="D74" s="27">
        <f>D75+D76</f>
        <v>130</v>
      </c>
      <c r="E74" s="27">
        <f>E75+E76</f>
        <v>7200</v>
      </c>
      <c r="F74" s="27"/>
    </row>
    <row r="75" s="2" customFormat="1" ht="23" customHeight="1" spans="2:6">
      <c r="B75" s="25" t="s">
        <v>21</v>
      </c>
      <c r="C75" s="27">
        <f t="shared" si="2"/>
        <v>450</v>
      </c>
      <c r="D75" s="27">
        <f>SUM(D77)</f>
        <v>0</v>
      </c>
      <c r="E75" s="27">
        <f>SUM(E77)</f>
        <v>450</v>
      </c>
      <c r="F75" s="27"/>
    </row>
    <row r="76" s="2" customFormat="1" ht="23" customHeight="1" spans="1:6">
      <c r="A76" s="24" t="s">
        <v>115</v>
      </c>
      <c r="B76" s="25" t="s">
        <v>23</v>
      </c>
      <c r="C76" s="26">
        <f t="shared" si="2"/>
        <v>6880</v>
      </c>
      <c r="D76" s="27">
        <f>SUM(D78:D88)</f>
        <v>130</v>
      </c>
      <c r="E76" s="27">
        <f>SUM(E78:E88)</f>
        <v>6750</v>
      </c>
      <c r="F76" s="27"/>
    </row>
    <row r="77" s="2" customFormat="1" ht="23" customHeight="1" spans="1:6">
      <c r="A77" s="24" t="s">
        <v>116</v>
      </c>
      <c r="B77" s="28" t="s">
        <v>117</v>
      </c>
      <c r="C77" s="29">
        <f t="shared" si="2"/>
        <v>450</v>
      </c>
      <c r="D77" s="30"/>
      <c r="E77" s="30">
        <v>450</v>
      </c>
      <c r="F77" s="30"/>
    </row>
    <row r="78" s="2" customFormat="1" ht="23" customHeight="1" spans="1:6">
      <c r="A78" s="24" t="s">
        <v>118</v>
      </c>
      <c r="B78" s="28" t="s">
        <v>119</v>
      </c>
      <c r="C78" s="29">
        <f t="shared" si="2"/>
        <v>450</v>
      </c>
      <c r="D78" s="30"/>
      <c r="E78" s="30">
        <v>450</v>
      </c>
      <c r="F78" s="30"/>
    </row>
    <row r="79" s="2" customFormat="1" ht="23" customHeight="1" spans="1:6">
      <c r="A79" s="24" t="s">
        <v>120</v>
      </c>
      <c r="B79" s="28" t="s">
        <v>121</v>
      </c>
      <c r="C79" s="29">
        <f t="shared" si="2"/>
        <v>900</v>
      </c>
      <c r="D79" s="30"/>
      <c r="E79" s="30">
        <v>900</v>
      </c>
      <c r="F79" s="30"/>
    </row>
    <row r="80" s="2" customFormat="1" ht="23" customHeight="1" spans="1:6">
      <c r="A80" s="24" t="s">
        <v>122</v>
      </c>
      <c r="B80" s="28" t="s">
        <v>123</v>
      </c>
      <c r="C80" s="29">
        <f t="shared" si="2"/>
        <v>900</v>
      </c>
      <c r="D80" s="30"/>
      <c r="E80" s="30">
        <v>900</v>
      </c>
      <c r="F80" s="30"/>
    </row>
    <row r="81" s="2" customFormat="1" ht="23" customHeight="1" spans="1:6">
      <c r="A81" s="24" t="s">
        <v>124</v>
      </c>
      <c r="B81" s="28" t="s">
        <v>125</v>
      </c>
      <c r="C81" s="29">
        <f t="shared" si="2"/>
        <v>450</v>
      </c>
      <c r="D81" s="30"/>
      <c r="E81" s="30">
        <v>450</v>
      </c>
      <c r="F81" s="30"/>
    </row>
    <row r="82" s="2" customFormat="1" ht="23" customHeight="1" spans="1:6">
      <c r="A82" s="24" t="s">
        <v>126</v>
      </c>
      <c r="B82" s="28" t="s">
        <v>127</v>
      </c>
      <c r="C82" s="29">
        <f t="shared" si="2"/>
        <v>450</v>
      </c>
      <c r="D82" s="30"/>
      <c r="E82" s="30">
        <v>450</v>
      </c>
      <c r="F82" s="30"/>
    </row>
    <row r="83" s="2" customFormat="1" ht="23" customHeight="1" spans="1:6">
      <c r="A83" s="24" t="s">
        <v>128</v>
      </c>
      <c r="B83" s="28" t="s">
        <v>129</v>
      </c>
      <c r="C83" s="29">
        <f t="shared" si="2"/>
        <v>450</v>
      </c>
      <c r="D83" s="30"/>
      <c r="E83" s="30">
        <v>450</v>
      </c>
      <c r="F83" s="30"/>
    </row>
    <row r="84" s="2" customFormat="1" ht="23" customHeight="1" spans="1:6">
      <c r="A84" s="24" t="s">
        <v>130</v>
      </c>
      <c r="B84" s="28" t="s">
        <v>131</v>
      </c>
      <c r="C84" s="29">
        <f t="shared" si="2"/>
        <v>450</v>
      </c>
      <c r="D84" s="30"/>
      <c r="E84" s="30">
        <v>450</v>
      </c>
      <c r="F84" s="30"/>
    </row>
    <row r="85" s="2" customFormat="1" ht="23" customHeight="1" spans="1:6">
      <c r="A85" s="24" t="s">
        <v>132</v>
      </c>
      <c r="B85" s="28" t="s">
        <v>133</v>
      </c>
      <c r="C85" s="29">
        <f t="shared" si="2"/>
        <v>450</v>
      </c>
      <c r="D85" s="30"/>
      <c r="E85" s="30">
        <v>450</v>
      </c>
      <c r="F85" s="30"/>
    </row>
    <row r="86" s="2" customFormat="1" ht="23" customHeight="1" spans="1:6">
      <c r="A86" s="24" t="s">
        <v>134</v>
      </c>
      <c r="B86" s="28" t="s">
        <v>135</v>
      </c>
      <c r="C86" s="29">
        <f t="shared" si="2"/>
        <v>1030</v>
      </c>
      <c r="D86" s="30">
        <v>130</v>
      </c>
      <c r="E86" s="30">
        <v>900</v>
      </c>
      <c r="F86" s="30"/>
    </row>
    <row r="87" s="2" customFormat="1" ht="23" customHeight="1" spans="1:6">
      <c r="A87" s="24" t="s">
        <v>136</v>
      </c>
      <c r="B87" s="28" t="s">
        <v>137</v>
      </c>
      <c r="C87" s="29">
        <f t="shared" si="2"/>
        <v>900</v>
      </c>
      <c r="D87" s="30"/>
      <c r="E87" s="30">
        <v>900</v>
      </c>
      <c r="F87" s="30"/>
    </row>
    <row r="88" s="2" customFormat="1" ht="23" customHeight="1" spans="2:6">
      <c r="B88" s="28" t="s">
        <v>138</v>
      </c>
      <c r="C88" s="29">
        <f t="shared" si="2"/>
        <v>450</v>
      </c>
      <c r="D88" s="30"/>
      <c r="E88" s="30">
        <v>450</v>
      </c>
      <c r="F88" s="30"/>
    </row>
    <row r="89" s="2" customFormat="1" ht="23" customHeight="1" spans="1:6">
      <c r="A89" s="24" t="s">
        <v>139</v>
      </c>
      <c r="B89" s="25" t="s">
        <v>140</v>
      </c>
      <c r="C89" s="26">
        <f t="shared" si="2"/>
        <v>7233</v>
      </c>
      <c r="D89" s="27">
        <f>D90+D91</f>
        <v>333</v>
      </c>
      <c r="E89" s="27">
        <f>E90+E91</f>
        <v>6900</v>
      </c>
      <c r="F89" s="27"/>
    </row>
    <row r="90" s="2" customFormat="1" ht="23" customHeight="1" spans="2:6">
      <c r="B90" s="28" t="s">
        <v>141</v>
      </c>
      <c r="C90" s="29">
        <f t="shared" si="2"/>
        <v>73</v>
      </c>
      <c r="D90" s="30">
        <v>73</v>
      </c>
      <c r="E90" s="30"/>
      <c r="F90" s="30"/>
    </row>
    <row r="91" s="2" customFormat="1" ht="23" customHeight="1" spans="2:6">
      <c r="B91" s="25" t="s">
        <v>142</v>
      </c>
      <c r="C91" s="26">
        <f t="shared" si="2"/>
        <v>7160</v>
      </c>
      <c r="D91" s="27">
        <f>D92+D93</f>
        <v>260</v>
      </c>
      <c r="E91" s="27">
        <f>E92+E93</f>
        <v>6900</v>
      </c>
      <c r="F91" s="27"/>
    </row>
    <row r="92" s="2" customFormat="1" ht="23" customHeight="1" spans="2:6">
      <c r="B92" s="25" t="s">
        <v>21</v>
      </c>
      <c r="C92" s="26">
        <f t="shared" si="2"/>
        <v>4030</v>
      </c>
      <c r="D92" s="27">
        <f>SUM(D94,D96,D99:D104,D106,D108)</f>
        <v>130</v>
      </c>
      <c r="E92" s="27">
        <f>SUM(E94,E96,E99:E104,E106,E108)</f>
        <v>3900</v>
      </c>
      <c r="F92" s="27"/>
    </row>
    <row r="93" s="2" customFormat="1" ht="23" customHeight="1" spans="1:6">
      <c r="A93" s="24" t="s">
        <v>143</v>
      </c>
      <c r="B93" s="25" t="s">
        <v>23</v>
      </c>
      <c r="C93" s="26">
        <f t="shared" si="2"/>
        <v>3130</v>
      </c>
      <c r="D93" s="27">
        <f>SUM(D95,D97:D98,D105,D107,D109)</f>
        <v>130</v>
      </c>
      <c r="E93" s="27">
        <f>SUM(E95,E97:E98,E105,E107,E109)</f>
        <v>3000</v>
      </c>
      <c r="F93" s="27"/>
    </row>
    <row r="94" s="2" customFormat="1" ht="23" hidden="1" customHeight="1" spans="1:6">
      <c r="A94" s="24" t="s">
        <v>144</v>
      </c>
      <c r="B94" s="28" t="s">
        <v>145</v>
      </c>
      <c r="C94" s="29"/>
      <c r="D94" s="30"/>
      <c r="E94" s="30"/>
      <c r="F94" s="30"/>
    </row>
    <row r="95" s="2" customFormat="1" ht="23" customHeight="1" spans="1:6">
      <c r="A95" s="24" t="s">
        <v>146</v>
      </c>
      <c r="B95" s="28" t="s">
        <v>147</v>
      </c>
      <c r="C95" s="29">
        <f t="shared" ref="C95:C107" si="3">E95+D95</f>
        <v>450</v>
      </c>
      <c r="D95" s="30"/>
      <c r="E95" s="30">
        <v>450</v>
      </c>
      <c r="F95" s="30"/>
    </row>
    <row r="96" s="2" customFormat="1" ht="23" customHeight="1" spans="1:6">
      <c r="A96" s="24" t="s">
        <v>148</v>
      </c>
      <c r="B96" s="28" t="s">
        <v>149</v>
      </c>
      <c r="C96" s="29">
        <f t="shared" si="3"/>
        <v>1030</v>
      </c>
      <c r="D96" s="30">
        <v>130</v>
      </c>
      <c r="E96" s="30">
        <v>900</v>
      </c>
      <c r="F96" s="30"/>
    </row>
    <row r="97" s="2" customFormat="1" ht="23" customHeight="1" spans="1:6">
      <c r="A97" s="24" t="s">
        <v>150</v>
      </c>
      <c r="B97" s="28" t="s">
        <v>151</v>
      </c>
      <c r="C97" s="29">
        <f t="shared" si="3"/>
        <v>450</v>
      </c>
      <c r="D97" s="30"/>
      <c r="E97" s="30">
        <v>450</v>
      </c>
      <c r="F97" s="30"/>
    </row>
    <row r="98" s="2" customFormat="1" ht="23" customHeight="1" spans="1:6">
      <c r="A98" s="24" t="s">
        <v>152</v>
      </c>
      <c r="B98" s="28" t="s">
        <v>153</v>
      </c>
      <c r="C98" s="29">
        <f t="shared" si="3"/>
        <v>450</v>
      </c>
      <c r="D98" s="30"/>
      <c r="E98" s="30">
        <v>450</v>
      </c>
      <c r="F98" s="30"/>
    </row>
    <row r="99" s="2" customFormat="1" ht="23" customHeight="1" spans="1:6">
      <c r="A99" s="24" t="s">
        <v>154</v>
      </c>
      <c r="B99" s="28" t="s">
        <v>155</v>
      </c>
      <c r="C99" s="29">
        <f t="shared" si="3"/>
        <v>450</v>
      </c>
      <c r="D99" s="30"/>
      <c r="E99" s="30">
        <v>450</v>
      </c>
      <c r="F99" s="30"/>
    </row>
    <row r="100" s="2" customFormat="1" ht="23" customHeight="1" spans="1:6">
      <c r="A100" s="24" t="s">
        <v>156</v>
      </c>
      <c r="B100" s="28" t="s">
        <v>157</v>
      </c>
      <c r="C100" s="29">
        <f t="shared" si="3"/>
        <v>450</v>
      </c>
      <c r="D100" s="30"/>
      <c r="E100" s="30">
        <v>450</v>
      </c>
      <c r="F100" s="30"/>
    </row>
    <row r="101" s="2" customFormat="1" ht="23" customHeight="1" spans="1:6">
      <c r="A101" s="24" t="s">
        <v>158</v>
      </c>
      <c r="B101" s="28" t="s">
        <v>159</v>
      </c>
      <c r="C101" s="29">
        <f t="shared" si="3"/>
        <v>450</v>
      </c>
      <c r="D101" s="30"/>
      <c r="E101" s="30">
        <v>450</v>
      </c>
      <c r="F101" s="30"/>
    </row>
    <row r="102" s="2" customFormat="1" ht="23" customHeight="1" spans="1:6">
      <c r="A102" s="24" t="s">
        <v>160</v>
      </c>
      <c r="B102" s="28" t="s">
        <v>161</v>
      </c>
      <c r="C102" s="29">
        <f t="shared" si="3"/>
        <v>450</v>
      </c>
      <c r="D102" s="30"/>
      <c r="E102" s="30">
        <v>450</v>
      </c>
      <c r="F102" s="30"/>
    </row>
    <row r="103" s="2" customFormat="1" ht="23" customHeight="1" spans="1:6">
      <c r="A103" s="24" t="s">
        <v>162</v>
      </c>
      <c r="B103" s="28" t="s">
        <v>163</v>
      </c>
      <c r="C103" s="29">
        <f t="shared" si="3"/>
        <v>450</v>
      </c>
      <c r="D103" s="30"/>
      <c r="E103" s="30">
        <v>450</v>
      </c>
      <c r="F103" s="30"/>
    </row>
    <row r="104" s="2" customFormat="1" ht="23" customHeight="1" spans="1:6">
      <c r="A104" s="24" t="s">
        <v>164</v>
      </c>
      <c r="B104" s="28" t="s">
        <v>165</v>
      </c>
      <c r="C104" s="29">
        <f t="shared" si="3"/>
        <v>450</v>
      </c>
      <c r="D104" s="30"/>
      <c r="E104" s="30">
        <v>450</v>
      </c>
      <c r="F104" s="30"/>
    </row>
    <row r="105" s="2" customFormat="1" ht="23" customHeight="1" spans="1:6">
      <c r="A105" s="24" t="s">
        <v>166</v>
      </c>
      <c r="B105" s="28" t="s">
        <v>167</v>
      </c>
      <c r="C105" s="29">
        <f t="shared" si="3"/>
        <v>300</v>
      </c>
      <c r="D105" s="30"/>
      <c r="E105" s="30">
        <v>300</v>
      </c>
      <c r="F105" s="30"/>
    </row>
    <row r="106" s="2" customFormat="1" ht="23" customHeight="1" spans="1:6">
      <c r="A106" s="24" t="s">
        <v>168</v>
      </c>
      <c r="B106" s="28" t="s">
        <v>169</v>
      </c>
      <c r="C106" s="29">
        <f t="shared" si="3"/>
        <v>300</v>
      </c>
      <c r="D106" s="30"/>
      <c r="E106" s="30">
        <v>300</v>
      </c>
      <c r="F106" s="30"/>
    </row>
    <row r="107" s="2" customFormat="1" ht="23" customHeight="1" spans="1:6">
      <c r="A107" s="24" t="s">
        <v>170</v>
      </c>
      <c r="B107" s="28" t="s">
        <v>171</v>
      </c>
      <c r="C107" s="29">
        <f t="shared" si="3"/>
        <v>580</v>
      </c>
      <c r="D107" s="30">
        <v>130</v>
      </c>
      <c r="E107" s="30">
        <v>450</v>
      </c>
      <c r="F107" s="30"/>
    </row>
    <row r="108" s="2" customFormat="1" ht="23" hidden="1" customHeight="1" spans="1:6">
      <c r="A108" s="24" t="s">
        <v>172</v>
      </c>
      <c r="B108" s="28" t="s">
        <v>173</v>
      </c>
      <c r="C108" s="29"/>
      <c r="D108" s="30"/>
      <c r="E108" s="30"/>
      <c r="F108" s="30"/>
    </row>
    <row r="109" s="2" customFormat="1" ht="23" customHeight="1" spans="2:6">
      <c r="B109" s="28" t="s">
        <v>174</v>
      </c>
      <c r="C109" s="29">
        <f t="shared" ref="C109:C114" si="4">E109+D109</f>
        <v>900</v>
      </c>
      <c r="D109" s="30"/>
      <c r="E109" s="30">
        <v>900</v>
      </c>
      <c r="F109" s="30"/>
    </row>
    <row r="110" s="2" customFormat="1" ht="23" customHeight="1" spans="1:6">
      <c r="A110" s="24" t="s">
        <v>175</v>
      </c>
      <c r="B110" s="25" t="s">
        <v>176</v>
      </c>
      <c r="C110" s="26">
        <f t="shared" si="4"/>
        <v>523</v>
      </c>
      <c r="D110" s="27">
        <f>D111+D112</f>
        <v>223</v>
      </c>
      <c r="E110" s="27">
        <f>E111+E112</f>
        <v>300</v>
      </c>
      <c r="F110" s="27"/>
    </row>
    <row r="111" s="2" customFormat="1" ht="23" customHeight="1" spans="2:6">
      <c r="B111" s="28" t="s">
        <v>177</v>
      </c>
      <c r="C111" s="29">
        <f t="shared" si="4"/>
        <v>93</v>
      </c>
      <c r="D111" s="30">
        <v>93</v>
      </c>
      <c r="E111" s="30"/>
      <c r="F111" s="30"/>
    </row>
    <row r="112" s="2" customFormat="1" ht="23" customHeight="1" spans="2:6">
      <c r="B112" s="25" t="s">
        <v>178</v>
      </c>
      <c r="C112" s="26">
        <f t="shared" si="4"/>
        <v>430</v>
      </c>
      <c r="D112" s="27">
        <f>D113+D114</f>
        <v>130</v>
      </c>
      <c r="E112" s="27">
        <f>E113+E114</f>
        <v>300</v>
      </c>
      <c r="F112" s="27"/>
    </row>
    <row r="113" s="2" customFormat="1" ht="23" customHeight="1" spans="2:6">
      <c r="B113" s="25" t="s">
        <v>21</v>
      </c>
      <c r="C113" s="26">
        <f t="shared" si="4"/>
        <v>0</v>
      </c>
      <c r="D113" s="27">
        <f>SUM(D115)</f>
        <v>0</v>
      </c>
      <c r="E113" s="27">
        <f>SUM(E115)</f>
        <v>0</v>
      </c>
      <c r="F113" s="27"/>
    </row>
    <row r="114" s="2" customFormat="1" ht="23" customHeight="1" spans="1:6">
      <c r="A114" s="24" t="s">
        <v>179</v>
      </c>
      <c r="B114" s="25" t="s">
        <v>23</v>
      </c>
      <c r="C114" s="26">
        <f t="shared" si="4"/>
        <v>430</v>
      </c>
      <c r="D114" s="27">
        <f>SUM(D116:D122)</f>
        <v>130</v>
      </c>
      <c r="E114" s="27">
        <f>SUM(E116:E122)</f>
        <v>300</v>
      </c>
      <c r="F114" s="27"/>
    </row>
    <row r="115" s="2" customFormat="1" ht="23" hidden="1" customHeight="1" spans="1:6">
      <c r="A115" s="24" t="s">
        <v>180</v>
      </c>
      <c r="B115" s="28" t="s">
        <v>181</v>
      </c>
      <c r="C115" s="29"/>
      <c r="D115" s="30"/>
      <c r="E115" s="30"/>
      <c r="F115" s="30"/>
    </row>
    <row r="116" s="2" customFormat="1" ht="23" customHeight="1" spans="1:6">
      <c r="A116" s="24" t="s">
        <v>182</v>
      </c>
      <c r="B116" s="28" t="s">
        <v>183</v>
      </c>
      <c r="C116" s="29">
        <f>E116+D116</f>
        <v>130</v>
      </c>
      <c r="D116" s="30">
        <v>130</v>
      </c>
      <c r="E116" s="30"/>
      <c r="F116" s="30"/>
    </row>
    <row r="117" s="2" customFormat="1" ht="23" hidden="1" customHeight="1" spans="1:6">
      <c r="A117" s="24" t="s">
        <v>184</v>
      </c>
      <c r="B117" s="28" t="s">
        <v>185</v>
      </c>
      <c r="C117" s="29"/>
      <c r="D117" s="30"/>
      <c r="E117" s="30"/>
      <c r="F117" s="30"/>
    </row>
    <row r="118" s="2" customFormat="1" ht="23" customHeight="1" spans="1:6">
      <c r="A118" s="24" t="s">
        <v>186</v>
      </c>
      <c r="B118" s="28" t="s">
        <v>187</v>
      </c>
      <c r="C118" s="29">
        <f>E118+D118</f>
        <v>300</v>
      </c>
      <c r="D118" s="30"/>
      <c r="E118" s="30">
        <v>300</v>
      </c>
      <c r="F118" s="30"/>
    </row>
    <row r="119" s="2" customFormat="1" ht="23" hidden="1" customHeight="1" spans="1:6">
      <c r="A119" s="24" t="s">
        <v>188</v>
      </c>
      <c r="B119" s="28" t="s">
        <v>189</v>
      </c>
      <c r="C119" s="29"/>
      <c r="D119" s="30"/>
      <c r="E119" s="30"/>
      <c r="F119" s="30"/>
    </row>
    <row r="120" s="2" customFormat="1" ht="23" hidden="1" customHeight="1" spans="1:6">
      <c r="A120" s="24" t="s">
        <v>190</v>
      </c>
      <c r="B120" s="28" t="s">
        <v>191</v>
      </c>
      <c r="C120" s="29"/>
      <c r="D120" s="30"/>
      <c r="E120" s="30"/>
      <c r="F120" s="30"/>
    </row>
    <row r="121" s="2" customFormat="1" ht="23" hidden="1" customHeight="1" spans="1:6">
      <c r="A121" s="24" t="s">
        <v>192</v>
      </c>
      <c r="B121" s="28" t="s">
        <v>193</v>
      </c>
      <c r="C121" s="29"/>
      <c r="D121" s="30"/>
      <c r="E121" s="30"/>
      <c r="F121" s="30"/>
    </row>
    <row r="122" s="2" customFormat="1" ht="23" hidden="1" customHeight="1" spans="2:6">
      <c r="B122" s="28" t="s">
        <v>194</v>
      </c>
      <c r="C122" s="29"/>
      <c r="D122" s="30"/>
      <c r="E122" s="30"/>
      <c r="F122" s="30"/>
    </row>
    <row r="123" s="2" customFormat="1" ht="23" customHeight="1" spans="1:6">
      <c r="A123" s="24" t="s">
        <v>195</v>
      </c>
      <c r="B123" s="25" t="s">
        <v>196</v>
      </c>
      <c r="C123" s="26">
        <f t="shared" ref="C123:C143" si="5">E123+D123</f>
        <v>4664</v>
      </c>
      <c r="D123" s="27">
        <f>D124+D125</f>
        <v>314</v>
      </c>
      <c r="E123" s="27">
        <f>E124+E125</f>
        <v>4350</v>
      </c>
      <c r="F123" s="27"/>
    </row>
    <row r="124" s="2" customFormat="1" ht="23" customHeight="1" spans="2:6">
      <c r="B124" s="28" t="s">
        <v>197</v>
      </c>
      <c r="C124" s="29">
        <f t="shared" si="5"/>
        <v>54</v>
      </c>
      <c r="D124" s="30">
        <v>54</v>
      </c>
      <c r="E124" s="30"/>
      <c r="F124" s="30"/>
    </row>
    <row r="125" s="2" customFormat="1" ht="23" customHeight="1" spans="2:6">
      <c r="B125" s="25" t="s">
        <v>198</v>
      </c>
      <c r="C125" s="26">
        <f t="shared" si="5"/>
        <v>4610</v>
      </c>
      <c r="D125" s="27">
        <f>D126+D127</f>
        <v>260</v>
      </c>
      <c r="E125" s="27">
        <f>E126+E127</f>
        <v>4350</v>
      </c>
      <c r="F125" s="27"/>
    </row>
    <row r="126" s="2" customFormat="1" ht="23" customHeight="1" spans="2:6">
      <c r="B126" s="25" t="s">
        <v>21</v>
      </c>
      <c r="C126" s="26">
        <f t="shared" si="5"/>
        <v>900</v>
      </c>
      <c r="D126" s="27">
        <f>D128+D131</f>
        <v>0</v>
      </c>
      <c r="E126" s="27">
        <f>E128+E131</f>
        <v>900</v>
      </c>
      <c r="F126" s="27"/>
    </row>
    <row r="127" s="2" customFormat="1" ht="23" customHeight="1" spans="1:6">
      <c r="A127" s="24" t="s">
        <v>199</v>
      </c>
      <c r="B127" s="25" t="s">
        <v>23</v>
      </c>
      <c r="C127" s="26">
        <f t="shared" si="5"/>
        <v>3710</v>
      </c>
      <c r="D127" s="27">
        <f>SUM(D129:D130,D132:D137)</f>
        <v>260</v>
      </c>
      <c r="E127" s="27">
        <f>SUM(E129:E130,E132:E137)</f>
        <v>3450</v>
      </c>
      <c r="F127" s="27"/>
    </row>
    <row r="128" s="2" customFormat="1" ht="23" customHeight="1" spans="1:6">
      <c r="A128" s="24" t="s">
        <v>200</v>
      </c>
      <c r="B128" s="28" t="s">
        <v>201</v>
      </c>
      <c r="C128" s="29">
        <f t="shared" si="5"/>
        <v>450</v>
      </c>
      <c r="D128" s="30"/>
      <c r="E128" s="30">
        <v>450</v>
      </c>
      <c r="F128" s="30"/>
    </row>
    <row r="129" s="2" customFormat="1" ht="23" customHeight="1" spans="1:6">
      <c r="A129" s="24" t="s">
        <v>202</v>
      </c>
      <c r="B129" s="28" t="s">
        <v>203</v>
      </c>
      <c r="C129" s="29">
        <f t="shared" si="5"/>
        <v>580</v>
      </c>
      <c r="D129" s="30">
        <v>130</v>
      </c>
      <c r="E129" s="30">
        <v>450</v>
      </c>
      <c r="F129" s="30"/>
    </row>
    <row r="130" s="2" customFormat="1" ht="23" customHeight="1" spans="1:6">
      <c r="A130" s="24" t="s">
        <v>204</v>
      </c>
      <c r="B130" s="28" t="s">
        <v>205</v>
      </c>
      <c r="C130" s="29">
        <f t="shared" si="5"/>
        <v>300</v>
      </c>
      <c r="D130" s="30"/>
      <c r="E130" s="30">
        <v>300</v>
      </c>
      <c r="F130" s="30"/>
    </row>
    <row r="131" s="2" customFormat="1" ht="23" customHeight="1" spans="1:6">
      <c r="A131" s="24" t="s">
        <v>206</v>
      </c>
      <c r="B131" s="28" t="s">
        <v>207</v>
      </c>
      <c r="C131" s="29">
        <f t="shared" si="5"/>
        <v>450</v>
      </c>
      <c r="D131" s="30"/>
      <c r="E131" s="30">
        <v>450</v>
      </c>
      <c r="F131" s="30"/>
    </row>
    <row r="132" s="2" customFormat="1" ht="23" customHeight="1" spans="1:6">
      <c r="A132" s="24" t="s">
        <v>208</v>
      </c>
      <c r="B132" s="28" t="s">
        <v>209</v>
      </c>
      <c r="C132" s="29">
        <f t="shared" si="5"/>
        <v>450</v>
      </c>
      <c r="D132" s="30"/>
      <c r="E132" s="30">
        <v>450</v>
      </c>
      <c r="F132" s="30"/>
    </row>
    <row r="133" s="2" customFormat="1" ht="23" customHeight="1" spans="1:6">
      <c r="A133" s="24" t="s">
        <v>210</v>
      </c>
      <c r="B133" s="28" t="s">
        <v>211</v>
      </c>
      <c r="C133" s="29">
        <f t="shared" si="5"/>
        <v>450</v>
      </c>
      <c r="D133" s="30"/>
      <c r="E133" s="30">
        <v>450</v>
      </c>
      <c r="F133" s="30"/>
    </row>
    <row r="134" s="2" customFormat="1" ht="23" customHeight="1" spans="1:6">
      <c r="A134" s="24" t="s">
        <v>212</v>
      </c>
      <c r="B134" s="28" t="s">
        <v>213</v>
      </c>
      <c r="C134" s="29">
        <f t="shared" si="5"/>
        <v>450</v>
      </c>
      <c r="D134" s="30"/>
      <c r="E134" s="30">
        <v>450</v>
      </c>
      <c r="F134" s="30"/>
    </row>
    <row r="135" s="2" customFormat="1" ht="23" customHeight="1" spans="1:6">
      <c r="A135" s="24" t="s">
        <v>214</v>
      </c>
      <c r="B135" s="28" t="s">
        <v>215</v>
      </c>
      <c r="C135" s="29">
        <f t="shared" si="5"/>
        <v>580</v>
      </c>
      <c r="D135" s="30">
        <v>130</v>
      </c>
      <c r="E135" s="30">
        <v>450</v>
      </c>
      <c r="F135" s="30"/>
    </row>
    <row r="136" s="2" customFormat="1" ht="23" customHeight="1" spans="1:6">
      <c r="A136" s="24" t="s">
        <v>216</v>
      </c>
      <c r="B136" s="28" t="s">
        <v>217</v>
      </c>
      <c r="C136" s="29">
        <f t="shared" si="5"/>
        <v>450</v>
      </c>
      <c r="D136" s="30"/>
      <c r="E136" s="30">
        <v>450</v>
      </c>
      <c r="F136" s="30"/>
    </row>
    <row r="137" s="2" customFormat="1" ht="23" customHeight="1" spans="2:6">
      <c r="B137" s="28" t="s">
        <v>218</v>
      </c>
      <c r="C137" s="29">
        <f t="shared" si="5"/>
        <v>450</v>
      </c>
      <c r="D137" s="30"/>
      <c r="E137" s="30">
        <v>450</v>
      </c>
      <c r="F137" s="30"/>
    </row>
    <row r="138" s="2" customFormat="1" ht="23" customHeight="1" spans="1:6">
      <c r="A138" s="24" t="s">
        <v>219</v>
      </c>
      <c r="B138" s="25" t="s">
        <v>220</v>
      </c>
      <c r="C138" s="26">
        <f t="shared" si="5"/>
        <v>1551</v>
      </c>
      <c r="D138" s="27">
        <f>D139+D140</f>
        <v>51</v>
      </c>
      <c r="E138" s="27">
        <f>E139+E140</f>
        <v>1500</v>
      </c>
      <c r="F138" s="27"/>
    </row>
    <row r="139" s="2" customFormat="1" ht="23" customHeight="1" spans="2:6">
      <c r="B139" s="28" t="s">
        <v>221</v>
      </c>
      <c r="C139" s="29">
        <f t="shared" si="5"/>
        <v>51</v>
      </c>
      <c r="D139" s="30">
        <v>51</v>
      </c>
      <c r="E139" s="30"/>
      <c r="F139" s="30"/>
    </row>
    <row r="140" s="2" customFormat="1" ht="23" customHeight="1" spans="2:6">
      <c r="B140" s="25" t="s">
        <v>222</v>
      </c>
      <c r="C140" s="26">
        <f t="shared" si="5"/>
        <v>1500</v>
      </c>
      <c r="D140" s="27">
        <f>D141+D142</f>
        <v>0</v>
      </c>
      <c r="E140" s="27">
        <f>E141+E142</f>
        <v>1500</v>
      </c>
      <c r="F140" s="27"/>
    </row>
    <row r="141" s="2" customFormat="1" ht="23" customHeight="1" spans="2:6">
      <c r="B141" s="25" t="s">
        <v>21</v>
      </c>
      <c r="C141" s="26">
        <f t="shared" si="5"/>
        <v>1200</v>
      </c>
      <c r="D141" s="27">
        <f>SUM(D143:D145,D148:D150)</f>
        <v>0</v>
      </c>
      <c r="E141" s="27">
        <f>SUM(E143:E145,E148:E150)</f>
        <v>1200</v>
      </c>
      <c r="F141" s="27"/>
    </row>
    <row r="142" s="2" customFormat="1" ht="23" customHeight="1" spans="1:6">
      <c r="A142" s="32" t="s">
        <v>223</v>
      </c>
      <c r="B142" s="33" t="s">
        <v>23</v>
      </c>
      <c r="C142" s="26">
        <f t="shared" si="5"/>
        <v>300</v>
      </c>
      <c r="D142" s="34">
        <f>SUM(D146:D147)</f>
        <v>0</v>
      </c>
      <c r="E142" s="34">
        <f>SUM(E146:E147)</f>
        <v>300</v>
      </c>
      <c r="F142" s="34"/>
    </row>
    <row r="143" s="2" customFormat="1" ht="23" customHeight="1" spans="1:6">
      <c r="A143" s="35" t="s">
        <v>224</v>
      </c>
      <c r="B143" s="28" t="s">
        <v>225</v>
      </c>
      <c r="C143" s="29">
        <f t="shared" si="5"/>
        <v>300</v>
      </c>
      <c r="D143" s="30"/>
      <c r="E143" s="30">
        <v>300</v>
      </c>
      <c r="F143" s="30"/>
    </row>
    <row r="144" s="2" customFormat="1" ht="23" hidden="1" customHeight="1" spans="1:6">
      <c r="A144" s="35" t="s">
        <v>226</v>
      </c>
      <c r="B144" s="28" t="s">
        <v>227</v>
      </c>
      <c r="C144" s="29"/>
      <c r="D144" s="30"/>
      <c r="E144" s="30"/>
      <c r="F144" s="30"/>
    </row>
    <row r="145" s="2" customFormat="1" ht="23" customHeight="1" spans="1:6">
      <c r="A145" s="35" t="s">
        <v>228</v>
      </c>
      <c r="B145" s="28" t="s">
        <v>229</v>
      </c>
      <c r="C145" s="29">
        <f>E145+D145</f>
        <v>300</v>
      </c>
      <c r="D145" s="30"/>
      <c r="E145" s="30">
        <v>300</v>
      </c>
      <c r="F145" s="30"/>
    </row>
    <row r="146" s="2" customFormat="1" ht="23" hidden="1" customHeight="1" spans="1:6">
      <c r="A146" s="35" t="s">
        <v>230</v>
      </c>
      <c r="B146" s="28" t="s">
        <v>231</v>
      </c>
      <c r="C146" s="29"/>
      <c r="D146" s="30"/>
      <c r="E146" s="30"/>
      <c r="F146" s="30"/>
    </row>
    <row r="147" s="2" customFormat="1" ht="23" customHeight="1" spans="1:6">
      <c r="A147" s="35" t="s">
        <v>232</v>
      </c>
      <c r="B147" s="28" t="s">
        <v>233</v>
      </c>
      <c r="C147" s="29">
        <f>E147+D147</f>
        <v>300</v>
      </c>
      <c r="D147" s="30"/>
      <c r="E147" s="30">
        <v>300</v>
      </c>
      <c r="F147" s="30"/>
    </row>
    <row r="148" s="2" customFormat="1" ht="23" customHeight="1" spans="1:6">
      <c r="A148" s="35" t="s">
        <v>234</v>
      </c>
      <c r="B148" s="28" t="s">
        <v>235</v>
      </c>
      <c r="C148" s="29">
        <f>E148+D148</f>
        <v>300</v>
      </c>
      <c r="D148" s="30"/>
      <c r="E148" s="30">
        <v>300</v>
      </c>
      <c r="F148" s="30"/>
    </row>
    <row r="149" s="2" customFormat="1" ht="23" customHeight="1" spans="1:6">
      <c r="A149" s="35" t="s">
        <v>236</v>
      </c>
      <c r="B149" s="28" t="s">
        <v>237</v>
      </c>
      <c r="C149" s="29">
        <f>E149+D149</f>
        <v>300</v>
      </c>
      <c r="D149" s="30"/>
      <c r="E149" s="30">
        <v>300</v>
      </c>
      <c r="F149" s="30"/>
    </row>
    <row r="150" s="2" customFormat="1" ht="23" hidden="1" customHeight="1" spans="1:6">
      <c r="A150" s="35" t="s">
        <v>238</v>
      </c>
      <c r="B150" s="28" t="s">
        <v>239</v>
      </c>
      <c r="C150" s="29"/>
      <c r="D150" s="30"/>
      <c r="E150" s="30"/>
      <c r="F150" s="30"/>
    </row>
    <row r="151" s="3" customFormat="1" ht="23" hidden="1" customHeight="1" spans="1:6">
      <c r="A151" s="35" t="s">
        <v>240</v>
      </c>
      <c r="B151" s="25" t="s">
        <v>241</v>
      </c>
      <c r="C151" s="26"/>
      <c r="D151" s="27"/>
      <c r="E151" s="27"/>
      <c r="F151" s="27"/>
    </row>
    <row r="152" s="3" customFormat="1" ht="23" hidden="1" customHeight="1" spans="2:6">
      <c r="B152" s="25" t="s">
        <v>242</v>
      </c>
      <c r="C152" s="26"/>
      <c r="D152" s="27"/>
      <c r="E152" s="27"/>
      <c r="F152" s="27"/>
    </row>
  </sheetData>
  <autoFilter ref="A6:F152">
    <filterColumn colId="2">
      <filters>
        <filter val="1030.00"/>
        <filter val="1200.00"/>
        <filter val="1330.00"/>
        <filter val="1500.00"/>
        <filter val="1551.00"/>
        <filter val="1630.00"/>
        <filter val="1697.00"/>
        <filter val="1780.00"/>
        <filter val="1849.00"/>
        <filter val="2230.00"/>
        <filter val="3110.00"/>
        <filter val="3130.00"/>
        <filter val="3199.00"/>
        <filter val="3710.00"/>
        <filter val="4030.00"/>
        <filter val="4610.00"/>
        <filter val="4664.00"/>
        <filter val="6880.00"/>
        <filter val="7160.00"/>
        <filter val="7233.00"/>
        <filter val="7330.00"/>
        <filter val="7396.00"/>
        <filter val="8210.00"/>
        <filter val="20220.00"/>
        <filter val="28430.00"/>
        <filter val="0.00"/>
        <filter val="8.00"/>
        <filter val="48.00"/>
        <filter val="51.00"/>
        <filter val="54.00"/>
        <filter val="66.00"/>
        <filter val="67.00"/>
        <filter val="69.00"/>
        <filter val="73.00"/>
        <filter val="89.00"/>
        <filter val="93.00"/>
        <filter val="130.00"/>
        <filter val="300.00"/>
        <filter val="430.00"/>
        <filter val="450.00"/>
        <filter val="523.00"/>
        <filter val="580.00"/>
        <filter val="610.00"/>
        <filter val="880.00"/>
        <filter val="900.00"/>
        <filter val="928.00"/>
      </filters>
    </filterColumn>
    <extLst/>
  </autoFilter>
  <mergeCells count="4">
    <mergeCell ref="B2:F2"/>
    <mergeCell ref="D4:E4"/>
    <mergeCell ref="B4:B5"/>
    <mergeCell ref="C4:C5"/>
  </mergeCells>
  <printOptions horizontalCentered="1"/>
  <pageMargins left="0.511805555555556" right="0.468055555555556" top="0.751388888888889" bottom="0.830555555555555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509</dc:creator>
  <cp:lastModifiedBy>张静</cp:lastModifiedBy>
  <dcterms:created xsi:type="dcterms:W3CDTF">2024-05-15T02:58:00Z</dcterms:created>
  <dcterms:modified xsi:type="dcterms:W3CDTF">2024-06-03T02:19:19Z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