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08" windowHeight="8987"/>
  </bookViews>
  <sheets>
    <sheet name="Sheet1" sheetId="1" r:id="rId1"/>
  </sheets>
  <definedNames>
    <definedName name="_xlnm._FilterDatabase" localSheetId="0" hidden="1">Sheet1!$A$12:$IS$146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<sst xmlns="http://schemas.openxmlformats.org/spreadsheetml/2006/main" count="253" uniqueCount="237">
  <si>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</si>
  <si>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r>
      <rPr>
        <sz val="18"/>
        <rFont val="方正小标宋_GBK"/>
        <charset val="134"/>
      </rPr>
      <t>提前下达</t>
    </r>
    <r>
      <rPr>
        <sz val="18"/>
        <rFont val="Times New Roman"/>
        <charset val="134"/>
      </rPr>
      <t>2026</t>
    </r>
    <r>
      <rPr>
        <sz val="18"/>
        <rFont val="方正小标宋_GBK"/>
        <charset val="134"/>
      </rPr>
      <t>年中央财政衔接推进乡村振兴（巩固脱贫成果和乡村振兴任务）</t>
    </r>
    <r>
      <rPr>
        <sz val="18"/>
        <rFont val="Times New Roman"/>
        <charset val="134"/>
      </rPr>
      <t xml:space="preserve">
  </t>
    </r>
    <r>
      <rPr>
        <sz val="18"/>
        <rFont val="方正小标宋_GBK"/>
        <charset val="134"/>
      </rPr>
      <t>补助资金安排情况表</t>
    </r>
  </si>
  <si>
    <t>[制表]农业处
 单位：万元</t>
  </si>
  <si>
    <t>单位编码</t>
  </si>
  <si>
    <r>
      <rPr>
        <sz val="14"/>
        <rFont val="黑体"/>
        <charset val="134"/>
      </rPr>
      <t>单</t>
    </r>
    <r>
      <rPr>
        <sz val="14"/>
        <rFont val="Times New Roman"/>
        <charset val="134"/>
      </rPr>
      <t xml:space="preserve">   </t>
    </r>
    <r>
      <rPr>
        <sz val="14"/>
        <rFont val="黑体"/>
        <charset val="134"/>
      </rPr>
      <t>位</t>
    </r>
  </si>
  <si>
    <r>
      <rPr>
        <sz val="14"/>
        <rFont val="黑体"/>
        <charset val="134"/>
      </rPr>
      <t>中央资金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分配金额</t>
    </r>
  </si>
  <si>
    <r>
      <rPr>
        <sz val="14"/>
        <rFont val="黑体"/>
        <charset val="134"/>
      </rPr>
      <t>其中：支持易地扶贫搬迁后续发展</t>
    </r>
  </si>
  <si>
    <r>
      <rPr>
        <sz val="14"/>
        <rFont val="黑体"/>
        <charset val="134"/>
      </rPr>
      <t>其中：支持新型农村集体经济</t>
    </r>
  </si>
  <si>
    <r>
      <rPr>
        <sz val="14"/>
        <rFont val="黑体"/>
        <charset val="134"/>
      </rPr>
      <t>备</t>
    </r>
    <r>
      <rPr>
        <sz val="14"/>
        <rFont val="Times New Roman"/>
        <charset val="134"/>
      </rPr>
      <t xml:space="preserve"> </t>
    </r>
    <r>
      <rPr>
        <sz val="14"/>
        <rFont val="黑体"/>
        <charset val="134"/>
      </rPr>
      <t>注</t>
    </r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</si>
  <si>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合</t>
    </r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计</t>
    </r>
  </si>
  <si>
    <r>
      <rPr>
        <sz val="14"/>
        <rFont val="宋体"/>
        <charset val="134"/>
      </rPr>
      <t>省级主管部门合计</t>
    </r>
  </si>
  <si>
    <r>
      <rPr>
        <sz val="14"/>
        <rFont val="宋体"/>
        <charset val="134"/>
      </rPr>
      <t>省财政厅</t>
    </r>
  </si>
  <si>
    <r>
      <rPr>
        <sz val="14"/>
        <rFont val="Times New Roman"/>
        <charset val="134"/>
      </rPr>
      <t xml:space="preserve">         </t>
    </r>
    <r>
      <rPr>
        <sz val="14"/>
        <rFont val="宋体"/>
        <charset val="134"/>
      </rPr>
      <t>市州本级小计</t>
    </r>
  </si>
  <si>
    <r>
      <rPr>
        <sz val="14"/>
        <rFont val="Times New Roman"/>
        <charset val="134"/>
      </rPr>
      <t xml:space="preserve">         </t>
    </r>
    <r>
      <rPr>
        <sz val="14"/>
        <rFont val="宋体"/>
        <charset val="134"/>
      </rPr>
      <t>县区级小计</t>
    </r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</si>
  <si>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非省直管区县小计</t>
    </r>
  </si>
  <si>
    <r>
      <rPr>
        <sz val="14"/>
        <rFont val="Times New Roman"/>
        <charset val="134"/>
      </rPr>
      <t xml:space="preserve">   </t>
    </r>
    <r>
      <rPr>
        <sz val="14"/>
        <rFont val="宋体"/>
        <charset val="134"/>
      </rPr>
      <t>省直管县小计</t>
    </r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</si>
  <si>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贵阳市</t>
    </r>
  </si>
  <si>
    <t>901105001</t>
  </si>
  <si>
    <t xml:space="preserve">      贵阳市本级</t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</si>
  <si>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贵阳市区县合计</t>
    </r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</si>
  <si>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其中：非省直管县小计</t>
    </r>
  </si>
  <si>
    <r>
      <rPr>
        <sz val="14"/>
        <rFont val="Times New Roman"/>
        <charset val="134"/>
      </rPr>
      <t xml:space="preserve">            </t>
    </r>
    <r>
      <rPr>
        <sz val="14"/>
        <rFont val="宋体"/>
        <charset val="134"/>
      </rPr>
      <t>省直管县小计</t>
    </r>
  </si>
  <si>
    <t>901006105001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</si>
  <si>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乌当区</t>
    </r>
  </si>
  <si>
    <t>901004105001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</si>
  <si>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花溪区</t>
    </r>
  </si>
  <si>
    <t>901005105001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</si>
  <si>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白云区</t>
    </r>
  </si>
  <si>
    <t>901009105001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</si>
  <si>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清镇市△</t>
    </r>
  </si>
  <si>
    <t>901010105001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</si>
  <si>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开阳县△</t>
    </r>
  </si>
  <si>
    <t>901012105001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</si>
  <si>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修文县△</t>
    </r>
  </si>
  <si>
    <t>901011105001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</si>
  <si>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息烽县△</t>
    </r>
  </si>
  <si>
    <t>901013105001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</si>
  <si>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观山湖区</t>
    </r>
  </si>
  <si>
    <t>901015105001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</si>
  <si>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贵阳经济技术开发区</t>
    </r>
  </si>
  <si>
    <t>901014105001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</si>
  <si>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贵阳综合保税区</t>
    </r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</si>
  <si>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六盘水市</t>
    </r>
  </si>
  <si>
    <t>909105001</t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</si>
  <si>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六盘水市本级</t>
    </r>
  </si>
  <si>
    <r>
      <rPr>
        <sz val="10"/>
        <rFont val="宋体"/>
        <charset val="134"/>
      </rPr>
      <t>高新区资金</t>
    </r>
    <r>
      <rPr>
        <sz val="10"/>
        <rFont val="Times New Roman"/>
        <charset val="134"/>
      </rPr>
      <t>1058</t>
    </r>
    <r>
      <rPr>
        <sz val="10"/>
        <rFont val="宋体"/>
        <charset val="134"/>
      </rPr>
      <t>万元。</t>
    </r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</si>
  <si>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六盘水市区县合计</t>
    </r>
  </si>
  <si>
    <t>909002105001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</si>
  <si>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六枝特区△</t>
    </r>
  </si>
  <si>
    <t>909005105001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</si>
  <si>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盘州市△</t>
    </r>
  </si>
  <si>
    <t>909003105001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</si>
  <si>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水城区△</t>
    </r>
  </si>
  <si>
    <t>909004105001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</si>
  <si>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钟山区</t>
    </r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</si>
  <si>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遵义市</t>
    </r>
  </si>
  <si>
    <t>907105001</t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</si>
  <si>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遵义市本级</t>
    </r>
  </si>
  <si>
    <r>
      <rPr>
        <sz val="10"/>
        <rFont val="宋体"/>
        <charset val="134"/>
      </rPr>
      <t>新蒲新区</t>
    </r>
    <r>
      <rPr>
        <sz val="10"/>
        <rFont val="Times New Roman"/>
        <charset val="134"/>
      </rPr>
      <t>1856</t>
    </r>
    <r>
      <rPr>
        <sz val="10"/>
        <rFont val="宋体"/>
        <charset val="134"/>
      </rPr>
      <t>万元</t>
    </r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</si>
  <si>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遵义市区县合计</t>
    </r>
  </si>
  <si>
    <t>907002105001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</si>
  <si>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红花岗区</t>
    </r>
  </si>
  <si>
    <t>907015105001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</si>
  <si>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汇川区</t>
    </r>
  </si>
  <si>
    <t>907003105001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</si>
  <si>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播州区</t>
    </r>
  </si>
  <si>
    <t>907004105001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</si>
  <si>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桐梓县△</t>
    </r>
  </si>
  <si>
    <t>907005105001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</si>
  <si>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绥阳县△</t>
    </r>
  </si>
  <si>
    <t>907006105001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</si>
  <si>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湄潭县△</t>
    </r>
  </si>
  <si>
    <t>907007105001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</si>
  <si>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凤冈县△</t>
    </r>
  </si>
  <si>
    <t>907008105001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</si>
  <si>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余庆县△</t>
    </r>
  </si>
  <si>
    <t>907009105001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</si>
  <si>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仁怀市△</t>
    </r>
  </si>
  <si>
    <t>907010105001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</si>
  <si>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赤水市△</t>
    </r>
  </si>
  <si>
    <t>907011105001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</si>
  <si>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习水县△</t>
    </r>
  </si>
  <si>
    <t>907012105001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</si>
  <si>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正安县△</t>
    </r>
  </si>
  <si>
    <t>907013105001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</si>
  <si>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道真仡佬族苗族自治县△</t>
    </r>
  </si>
  <si>
    <t>907014105001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</si>
  <si>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务川仡佬族苗族自治县△</t>
    </r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</si>
  <si>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安顺市</t>
    </r>
  </si>
  <si>
    <t>902105001</t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</si>
  <si>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安顺市本级</t>
    </r>
  </si>
  <si>
    <r>
      <rPr>
        <sz val="10"/>
        <rFont val="宋体"/>
        <charset val="134"/>
      </rPr>
      <t>黄果树旅游区</t>
    </r>
    <r>
      <rPr>
        <sz val="10"/>
        <rFont val="Times New Roman"/>
        <charset val="134"/>
      </rPr>
      <t>818</t>
    </r>
    <r>
      <rPr>
        <sz val="10"/>
        <rFont val="宋体"/>
        <charset val="134"/>
      </rPr>
      <t>万元</t>
    </r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</si>
  <si>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安顺市区县合计</t>
    </r>
  </si>
  <si>
    <t>902002105001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</si>
  <si>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西秀区</t>
    </r>
  </si>
  <si>
    <t>902003105001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</si>
  <si>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平坝区</t>
    </r>
  </si>
  <si>
    <t>902004105001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</si>
  <si>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普定县△</t>
    </r>
  </si>
  <si>
    <t>902005105001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</si>
  <si>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镇宁布依族苗族自治县△</t>
    </r>
  </si>
  <si>
    <t>902006105001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</si>
  <si>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关岭布依族苗族自治县△</t>
    </r>
  </si>
  <si>
    <t>902007105001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</si>
  <si>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紫云苗族布依族自治县△</t>
    </r>
  </si>
  <si>
    <t>902009105001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</si>
  <si>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安顺经济技术开发区</t>
    </r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</si>
  <si>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黔南布依族苗族自治州</t>
    </r>
  </si>
  <si>
    <t>904105001</t>
  </si>
  <si>
    <t xml:space="preserve">      黔南布依族苗族自治州本级</t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</si>
  <si>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黔南布依族苗族自治州区县合计</t>
    </r>
  </si>
  <si>
    <t>904002105001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</si>
  <si>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都匀市</t>
    </r>
  </si>
  <si>
    <t>904003105001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</si>
  <si>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独山县△</t>
    </r>
  </si>
  <si>
    <t>904004105001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</si>
  <si>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平塘县△</t>
    </r>
  </si>
  <si>
    <t>904005105001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</si>
  <si>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荔波县△</t>
    </r>
  </si>
  <si>
    <t>904006105001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</si>
  <si>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三都水族自治县△</t>
    </r>
  </si>
  <si>
    <t>904007105001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</si>
  <si>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福泉市△</t>
    </r>
  </si>
  <si>
    <t>904008105001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</si>
  <si>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瓮安县△</t>
    </r>
  </si>
  <si>
    <t>904009105001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</si>
  <si>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贵定县△</t>
    </r>
  </si>
  <si>
    <t>904010105001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</si>
  <si>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龙里县△</t>
    </r>
  </si>
  <si>
    <t>904011105001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</si>
  <si>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惠水县△</t>
    </r>
  </si>
  <si>
    <t>904012105001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</si>
  <si>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长顺县△</t>
    </r>
  </si>
  <si>
    <t>904013105001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</si>
  <si>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罗甸县△</t>
    </r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</si>
  <si>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黔东南苗族侗族自治州</t>
    </r>
  </si>
  <si>
    <t>903105001</t>
  </si>
  <si>
    <t xml:space="preserve">      黔东南苗族侗族自治州本级</t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</si>
  <si>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黔东南苗族侗族自治州区县合计</t>
    </r>
  </si>
  <si>
    <t>903001105001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</si>
  <si>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凯里市</t>
    </r>
  </si>
  <si>
    <t>903006105001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</si>
  <si>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黄平县△</t>
    </r>
  </si>
  <si>
    <t>903003105001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</si>
  <si>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麻江县</t>
    </r>
  </si>
  <si>
    <t>903004105001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</si>
  <si>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丹寨县△</t>
    </r>
  </si>
  <si>
    <t>903005105001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</si>
  <si>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雷山县△</t>
    </r>
  </si>
  <si>
    <t>903007105001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</si>
  <si>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施秉县</t>
    </r>
  </si>
  <si>
    <t>903008105001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</si>
  <si>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镇远县</t>
    </r>
  </si>
  <si>
    <t>903009105001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</si>
  <si>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三穗县</t>
    </r>
  </si>
  <si>
    <t>903010105001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</si>
  <si>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岑巩县</t>
    </r>
  </si>
  <si>
    <t>903011105001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</si>
  <si>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天柱县</t>
    </r>
  </si>
  <si>
    <t>903012105001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</si>
  <si>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锦屏县</t>
    </r>
  </si>
  <si>
    <t>903013105001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</si>
  <si>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黎平县△</t>
    </r>
  </si>
  <si>
    <t>903014105001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</si>
  <si>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榕江县</t>
    </r>
  </si>
  <si>
    <t>903015105001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</si>
  <si>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从江县△</t>
    </r>
  </si>
  <si>
    <t>903016105001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</si>
  <si>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剑河县</t>
    </r>
  </si>
  <si>
    <t>903017105001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</si>
  <si>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台江县△</t>
    </r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</si>
  <si>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毕节市</t>
    </r>
  </si>
  <si>
    <t>905105001</t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</si>
  <si>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毕节市本级</t>
    </r>
  </si>
  <si>
    <r>
      <rPr>
        <sz val="10"/>
        <rFont val="宋体"/>
        <charset val="134"/>
      </rPr>
      <t>百里杜鹃</t>
    </r>
    <r>
      <rPr>
        <sz val="10"/>
        <rFont val="Times New Roman"/>
        <charset val="134"/>
      </rPr>
      <t>2204</t>
    </r>
    <r>
      <rPr>
        <sz val="10"/>
        <rFont val="宋体"/>
        <charset val="134"/>
      </rPr>
      <t>万元</t>
    </r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</si>
  <si>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毕节市县合计</t>
    </r>
  </si>
  <si>
    <t>905002105001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</si>
  <si>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七星关区</t>
    </r>
  </si>
  <si>
    <t>905003105001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</si>
  <si>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大方县△</t>
    </r>
  </si>
  <si>
    <t>905004105001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</si>
  <si>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黔西市△</t>
    </r>
  </si>
  <si>
    <t>905005105001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</si>
  <si>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金沙县△</t>
    </r>
  </si>
  <si>
    <t>905006105001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</si>
  <si>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织金县△</t>
    </r>
  </si>
  <si>
    <t>905007105001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</si>
  <si>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纳雍县△</t>
    </r>
  </si>
  <si>
    <t>905008105001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</si>
  <si>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威宁彝族回族苗族自治县△</t>
    </r>
  </si>
  <si>
    <t>905009105001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</si>
  <si>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赫章县△</t>
    </r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</si>
  <si>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铜仁市</t>
    </r>
  </si>
  <si>
    <t>906105001</t>
  </si>
  <si>
    <t xml:space="preserve">      铜仁市本级</t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</si>
  <si>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铜仁市区县合计</t>
    </r>
  </si>
  <si>
    <t>906002105001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</si>
  <si>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碧江区</t>
    </r>
  </si>
  <si>
    <t>906005105001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</si>
  <si>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松桃苗族自治县△</t>
    </r>
  </si>
  <si>
    <t>906003105001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</si>
  <si>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玉屏侗族自治县△</t>
    </r>
  </si>
  <si>
    <t>906004105001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</si>
  <si>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万山区</t>
    </r>
  </si>
  <si>
    <t>906007105001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</si>
  <si>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江口县△</t>
    </r>
  </si>
  <si>
    <t>906006105001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</si>
  <si>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石阡县△</t>
    </r>
  </si>
  <si>
    <t>906008105001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</si>
  <si>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印江土家族苗族自治县△</t>
    </r>
  </si>
  <si>
    <t>906009105001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</si>
  <si>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思南县△</t>
    </r>
  </si>
  <si>
    <t>906010105001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</si>
  <si>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德江县△</t>
    </r>
  </si>
  <si>
    <t>906011105001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</si>
  <si>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沿河土家族自治县△</t>
    </r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</si>
  <si>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黔西南布依族苗族自治州</t>
    </r>
  </si>
  <si>
    <t>908105001</t>
  </si>
  <si>
    <t xml:space="preserve">      黔西南布依族苗族自治州本级</t>
  </si>
  <si>
    <r>
      <rPr>
        <sz val="14"/>
        <rFont val="Times New Roman"/>
        <charset val="134"/>
      </rPr>
      <t xml:space="preserve">      </t>
    </r>
    <r>
      <rPr>
        <sz val="14"/>
        <rFont val="宋体"/>
        <charset val="134"/>
      </rPr>
      <t>黔西南布依族苗族自治州区县合计</t>
    </r>
  </si>
  <si>
    <t>908002105001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</si>
  <si>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兴义市</t>
    </r>
  </si>
  <si>
    <t>908003105001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</si>
  <si>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兴仁市</t>
    </r>
  </si>
  <si>
    <t>908009105001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</si>
  <si>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贞丰县</t>
    </r>
  </si>
  <si>
    <t>908007105001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</si>
  <si>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册亨县△</t>
    </r>
  </si>
  <si>
    <t>908008105001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</si>
  <si>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望谟县△</t>
    </r>
  </si>
  <si>
    <t>908006105001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</si>
  <si>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普安县</t>
    </r>
  </si>
  <si>
    <t>908005105001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</si>
  <si>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晴隆县</t>
    </r>
  </si>
  <si>
    <t>908004105001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</si>
  <si>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安龙县</t>
    </r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</si>
  <si>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贵安新区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</si>
</sst>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00_ "/>
    <numFmt numFmtId="177" formatCode="#,##0.00_ "/>
    <numFmt numFmtId="178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sz val="12"/>
      <name val="宋体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name val="黑体"/>
      <charset val="134"/>
    </font>
    <font>
      <sz val="18"/>
      <name val="方正小标宋_GBK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23" borderId="12" applyNumberFormat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 applyProtection="1">
      <alignment vertical="center"/>
    </xf>
    <xf numFmtId="177" fontId="3" fillId="2" borderId="1" xfId="0" applyNumberFormat="1" applyFont="1" applyFill="1" applyBorder="1" applyAlignment="1">
      <alignment horizontal="right" vertical="center" wrapText="1"/>
    </xf>
    <xf numFmtId="176" fontId="7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177" fontId="7" fillId="2" borderId="1" xfId="0" applyNumberFormat="1" applyFont="1" applyFill="1" applyBorder="1" applyAlignment="1">
      <alignment horizontal="right" vertical="center" wrapText="1"/>
    </xf>
    <xf numFmtId="178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177" fontId="3" fillId="3" borderId="1" xfId="0" applyNumberFormat="1" applyFont="1" applyFill="1" applyBorder="1" applyAlignment="1">
      <alignment horizontal="right" vertical="center" wrapText="1"/>
    </xf>
    <xf numFmtId="177" fontId="7" fillId="3" borderId="1" xfId="0" applyNumberFormat="1" applyFont="1" applyFill="1" applyBorder="1" applyAlignment="1">
      <alignment horizontal="right" vertical="center" wrapText="1"/>
    </xf>
    <xf numFmtId="49" fontId="5" fillId="4" borderId="2" xfId="0" applyNumberFormat="1" applyFont="1" applyFill="1" applyBorder="1" applyAlignment="1">
      <alignment horizontal="left" vertical="center"/>
    </xf>
    <xf numFmtId="3" fontId="4" fillId="4" borderId="1" xfId="0" applyNumberFormat="1" applyFont="1" applyFill="1" applyBorder="1" applyAlignment="1" applyProtection="1">
      <alignment horizontal="left" vertical="center"/>
    </xf>
    <xf numFmtId="177" fontId="8" fillId="0" borderId="1" xfId="0" applyNumberFormat="1" applyFont="1" applyFill="1" applyBorder="1" applyAlignment="1">
      <alignment horizontal="right" vertical="center" wrapText="1"/>
    </xf>
    <xf numFmtId="177" fontId="8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3" fontId="3" fillId="4" borderId="1" xfId="0" applyNumberFormat="1" applyFont="1" applyFill="1" applyBorder="1" applyAlignment="1" applyProtection="1">
      <alignment horizontal="left" vertical="center"/>
    </xf>
    <xf numFmtId="177" fontId="3" fillId="0" borderId="1" xfId="0" applyNumberFormat="1" applyFont="1" applyFill="1" applyBorder="1" applyAlignment="1">
      <alignment horizontal="right" vertical="center" wrapText="1"/>
    </xf>
    <xf numFmtId="177" fontId="7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9" fontId="5" fillId="4" borderId="0" xfId="0" applyNumberFormat="1" applyFont="1" applyFill="1" applyBorder="1" applyAlignment="1">
      <alignment horizontal="left" vertical="center"/>
    </xf>
    <xf numFmtId="177" fontId="7" fillId="3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justify" vertical="center" wrapText="1"/>
    </xf>
    <xf numFmtId="177" fontId="7" fillId="5" borderId="1" xfId="0" applyNumberFormat="1" applyFont="1" applyFill="1" applyBorder="1" applyAlignment="1">
      <alignment vertical="center" wrapText="1"/>
    </xf>
    <xf numFmtId="49" fontId="5" fillId="4" borderId="3" xfId="0" applyNumberFormat="1" applyFont="1" applyFill="1" applyBorder="1" applyAlignment="1">
      <alignment horizontal="left" vertical="center"/>
    </xf>
    <xf numFmtId="49" fontId="5" fillId="4" borderId="4" xfId="0" applyNumberFormat="1" applyFont="1" applyFill="1" applyBorder="1" applyAlignment="1">
      <alignment horizontal="left" vertical="center"/>
    </xf>
    <xf numFmtId="177" fontId="3" fillId="5" borderId="1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IS146"/>
  <sheetViews>
    <sheetView tabSelected="1" workbookViewId="0">
      <pane ySplit="4" topLeftCell="A5" activePane="bottomLeft" state="frozen"/>
      <selection/>
      <selection pane="bottomLeft" activeCell="A12" sqref="$A12:$XFD12"/>
    </sheetView>
  </sheetViews>
  <sheetFormatPr defaultColWidth="10" defaultRowHeight="15.6"/>
  <cols>
    <col min="1" max="1" width="15.4166666666667" style="8" hidden="1" customWidth="1"/>
    <col min="2" max="2" width="45.6666666666667" style="2" customWidth="1"/>
    <col min="3" max="5" width="17.7592592592593" style="2" customWidth="1"/>
    <col min="6" max="6" width="17.6666666666667" style="2" customWidth="1"/>
    <col min="7" max="253" width="10" style="2"/>
    <col min="254" max="16384" width="10" style="1"/>
  </cols>
  <sheetData>
    <row r="1" s="1" customFormat="1" ht="23" customHeight="1" spans="1:253">
      <c r="A1" s="8"/>
      <c r="B1" s="4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="2" customFormat="1" ht="56" customHeight="1" spans="1:6">
      <c r="A2" s="8"/>
      <c r="B2" s="9" t="s">
        <v>1</v>
      </c>
      <c r="C2" s="9"/>
      <c r="D2" s="9"/>
      <c r="E2" s="9"/>
      <c r="F2" s="9"/>
    </row>
    <row r="3" s="3" customFormat="1" ht="23.25" customHeight="1" spans="1:253">
      <c r="A3" s="10" t="s">
        <v>2</v>
      </c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</row>
    <row r="4" s="4" customFormat="1" ht="54" customHeight="1" spans="1:7">
      <c r="A4" s="11" t="s">
        <v>3</v>
      </c>
      <c r="B4" s="12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5"/>
    </row>
    <row r="5" s="5" customFormat="1" ht="24" customHeight="1" spans="1:253">
      <c r="A5" s="6"/>
      <c r="B5" s="14" t="s">
        <v>9</v>
      </c>
      <c r="C5" s="15">
        <f>C8+C9+C6</f>
        <v>833764</v>
      </c>
      <c r="D5" s="15">
        <f>D8+D9+D6</f>
        <v>161000</v>
      </c>
      <c r="E5" s="15">
        <f>E8+E9+E6</f>
        <v>58240</v>
      </c>
      <c r="F5" s="16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</row>
    <row r="6" s="5" customFormat="1" ht="24" customHeight="1" spans="1:253">
      <c r="A6" s="6"/>
      <c r="B6" s="14" t="s">
        <v>10</v>
      </c>
      <c r="C6" s="15">
        <v>80000</v>
      </c>
      <c r="D6" s="15">
        <v>80000</v>
      </c>
      <c r="E6" s="15"/>
      <c r="F6" s="18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</row>
    <row r="7" s="5" customFormat="1" ht="24" customHeight="1" spans="1:253">
      <c r="A7" s="6"/>
      <c r="B7" s="14" t="s">
        <v>11</v>
      </c>
      <c r="C7" s="15">
        <v>80000</v>
      </c>
      <c r="D7" s="15">
        <v>80000</v>
      </c>
      <c r="E7" s="15"/>
      <c r="F7" s="18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</row>
    <row r="8" s="5" customFormat="1" ht="24" customHeight="1" spans="1:253">
      <c r="A8" s="6"/>
      <c r="B8" s="14" t="s">
        <v>12</v>
      </c>
      <c r="C8" s="15">
        <f>C13+C28+C37+C56+C68+C85+C106+C119+C134+C146</f>
        <v>7252</v>
      </c>
      <c r="D8" s="15">
        <f>D13+D28+D37+D56+D68+D85+D106+D119+D134+D146</f>
        <v>758</v>
      </c>
      <c r="E8" s="15">
        <f>E13+E28+E37+E56+E68+E85+E106+E119+E134+E146</f>
        <v>1330</v>
      </c>
      <c r="F8" s="18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</row>
    <row r="9" s="5" customFormat="1" ht="24" customHeight="1" spans="1:253">
      <c r="A9" s="6"/>
      <c r="B9" s="14" t="s">
        <v>13</v>
      </c>
      <c r="C9" s="19">
        <f t="shared" ref="C9:C14" si="0">C10+C11</f>
        <v>746512</v>
      </c>
      <c r="D9" s="15">
        <f>D10+D11</f>
        <v>80242</v>
      </c>
      <c r="E9" s="15">
        <f>E10+E11</f>
        <v>56910</v>
      </c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</row>
    <row r="10" s="5" customFormat="1" ht="24" customHeight="1" spans="1:253">
      <c r="A10" s="6"/>
      <c r="B10" s="20" t="s">
        <v>14</v>
      </c>
      <c r="C10" s="19">
        <f>C15+C30+C39+C58+C70+C87+C108+C121+C136</f>
        <v>216043</v>
      </c>
      <c r="D10" s="15">
        <f>D15+D30+D39+D58+D70+D87+D108+D121+D136</f>
        <v>26667</v>
      </c>
      <c r="E10" s="15">
        <f>E15+E30+E39+E58+E70+E87+E108+E121+E136</f>
        <v>13090</v>
      </c>
      <c r="F10" s="18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</row>
    <row r="11" s="5" customFormat="1" ht="24" customHeight="1" spans="1:253">
      <c r="A11" s="6"/>
      <c r="B11" s="20" t="s">
        <v>15</v>
      </c>
      <c r="C11" s="19">
        <f>SUM(C16,C31,C40,C59,C71,C88,C109,C122,C137)</f>
        <v>530469</v>
      </c>
      <c r="D11" s="15">
        <f>SUM(D16,D31,D40,D59,D71,D88,D109,D122,D137)</f>
        <v>53575</v>
      </c>
      <c r="E11" s="15">
        <f>SUM(E16,E31,E40,E59,E71,E88,E109,E122,E137)</f>
        <v>43820</v>
      </c>
      <c r="F11" s="16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</row>
    <row r="12" s="5" customFormat="1" ht="24" customHeight="1" spans="1:253">
      <c r="A12" s="6"/>
      <c r="B12" s="21" t="s">
        <v>16</v>
      </c>
      <c r="C12" s="22">
        <f t="shared" si="0"/>
        <v>21842</v>
      </c>
      <c r="D12" s="22">
        <f>D13+D14</f>
        <v>803</v>
      </c>
      <c r="E12" s="22">
        <f>E13+E14</f>
        <v>3570</v>
      </c>
      <c r="F12" s="23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</row>
    <row r="13" s="6" customFormat="1" ht="25" hidden="1" customHeight="1" spans="1:253">
      <c r="A13" s="24" t="s">
        <v>17</v>
      </c>
      <c r="B13" s="25" t="s">
        <v>18</v>
      </c>
      <c r="C13" s="26"/>
      <c r="D13" s="26"/>
      <c r="E13" s="26"/>
      <c r="F13" s="27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</row>
    <row r="14" s="5" customFormat="1" ht="24" customHeight="1" spans="1:253">
      <c r="A14" s="6"/>
      <c r="B14" s="21" t="s">
        <v>19</v>
      </c>
      <c r="C14" s="22">
        <f t="shared" si="0"/>
        <v>21842</v>
      </c>
      <c r="D14" s="22">
        <f>D15+D16</f>
        <v>803</v>
      </c>
      <c r="E14" s="22">
        <f>E15+E16</f>
        <v>3570</v>
      </c>
      <c r="F14" s="23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</row>
    <row r="15" s="5" customFormat="1" ht="24" customHeight="1" spans="1:253">
      <c r="A15" s="6"/>
      <c r="B15" s="21" t="s">
        <v>20</v>
      </c>
      <c r="C15" s="22">
        <f>SUM(C17:C19)+C24+C25+C26</f>
        <v>8716</v>
      </c>
      <c r="D15" s="22">
        <f>SUM(D17:D19)+D24+D25+D26</f>
        <v>182</v>
      </c>
      <c r="E15" s="22">
        <f>SUM(E17:E19)+E24+E25+E26</f>
        <v>910</v>
      </c>
      <c r="F15" s="23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</row>
    <row r="16" s="5" customFormat="1" ht="24" customHeight="1" spans="1:253">
      <c r="A16" s="6"/>
      <c r="B16" s="21" t="s">
        <v>21</v>
      </c>
      <c r="C16" s="22">
        <f>SUM(C20:C23)</f>
        <v>13126</v>
      </c>
      <c r="D16" s="22">
        <f>SUM(D20:D23)</f>
        <v>621</v>
      </c>
      <c r="E16" s="22">
        <f>SUM(E20:E23)</f>
        <v>2660</v>
      </c>
      <c r="F16" s="23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</row>
    <row r="17" s="5" customFormat="1" ht="24" customHeight="1" spans="1:253">
      <c r="A17" s="24" t="s">
        <v>22</v>
      </c>
      <c r="B17" s="29" t="s">
        <v>23</v>
      </c>
      <c r="C17" s="30">
        <v>2084</v>
      </c>
      <c r="D17" s="30">
        <v>77</v>
      </c>
      <c r="E17" s="30">
        <v>280</v>
      </c>
      <c r="F17" s="31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</row>
    <row r="18" s="5" customFormat="1" ht="24" customHeight="1" spans="1:253">
      <c r="A18" s="24" t="s">
        <v>24</v>
      </c>
      <c r="B18" s="29" t="s">
        <v>25</v>
      </c>
      <c r="C18" s="30">
        <v>2865</v>
      </c>
      <c r="D18" s="30">
        <v>105</v>
      </c>
      <c r="E18" s="30">
        <v>350</v>
      </c>
      <c r="F18" s="31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</row>
    <row r="19" s="5" customFormat="1" ht="24" customHeight="1" spans="1:253">
      <c r="A19" s="24" t="s">
        <v>26</v>
      </c>
      <c r="B19" s="29" t="s">
        <v>27</v>
      </c>
      <c r="C19" s="30">
        <v>1591</v>
      </c>
      <c r="D19" s="30"/>
      <c r="E19" s="30">
        <v>140</v>
      </c>
      <c r="F19" s="31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</row>
    <row r="20" s="5" customFormat="1" ht="24" customHeight="1" spans="1:253">
      <c r="A20" s="24" t="s">
        <v>28</v>
      </c>
      <c r="B20" s="29" t="s">
        <v>29</v>
      </c>
      <c r="C20" s="30">
        <v>3959</v>
      </c>
      <c r="D20" s="30">
        <v>101</v>
      </c>
      <c r="E20" s="30">
        <v>910</v>
      </c>
      <c r="F20" s="31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</row>
    <row r="21" s="5" customFormat="1" ht="24" customHeight="1" spans="1:253">
      <c r="A21" s="24" t="s">
        <v>30</v>
      </c>
      <c r="B21" s="29" t="s">
        <v>31</v>
      </c>
      <c r="C21" s="30">
        <v>3382</v>
      </c>
      <c r="D21" s="30">
        <v>316</v>
      </c>
      <c r="E21" s="30">
        <v>770</v>
      </c>
      <c r="F21" s="31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</row>
    <row r="22" s="5" customFormat="1" ht="24" customHeight="1" spans="1:253">
      <c r="A22" s="24" t="s">
        <v>32</v>
      </c>
      <c r="B22" s="29" t="s">
        <v>33</v>
      </c>
      <c r="C22" s="30">
        <v>2329</v>
      </c>
      <c r="D22" s="30">
        <v>118</v>
      </c>
      <c r="E22" s="30">
        <v>140</v>
      </c>
      <c r="F22" s="31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</row>
    <row r="23" s="5" customFormat="1" ht="24" customHeight="1" spans="1:253">
      <c r="A23" s="24" t="s">
        <v>34</v>
      </c>
      <c r="B23" s="29" t="s">
        <v>35</v>
      </c>
      <c r="C23" s="30">
        <v>3456</v>
      </c>
      <c r="D23" s="30">
        <v>86</v>
      </c>
      <c r="E23" s="30">
        <v>840</v>
      </c>
      <c r="F23" s="31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</row>
    <row r="24" s="5" customFormat="1" ht="24" customHeight="1" spans="1:253">
      <c r="A24" s="24" t="s">
        <v>36</v>
      </c>
      <c r="B24" s="29" t="s">
        <v>37</v>
      </c>
      <c r="C24" s="30">
        <v>2176</v>
      </c>
      <c r="D24" s="30"/>
      <c r="E24" s="30">
        <v>140</v>
      </c>
      <c r="F24" s="31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</row>
    <row r="25" s="6" customFormat="1" ht="20.1" hidden="1" customHeight="1" spans="1:253">
      <c r="A25" s="24" t="s">
        <v>38</v>
      </c>
      <c r="B25" s="25" t="s">
        <v>39</v>
      </c>
      <c r="C25" s="32"/>
      <c r="D25" s="32"/>
      <c r="E25" s="32"/>
      <c r="F25" s="27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</row>
    <row r="26" s="6" customFormat="1" ht="20.1" hidden="1" customHeight="1" spans="1:253">
      <c r="A26" s="33" t="s">
        <v>40</v>
      </c>
      <c r="B26" s="25" t="s">
        <v>41</v>
      </c>
      <c r="C26" s="32"/>
      <c r="D26" s="32"/>
      <c r="E26" s="32"/>
      <c r="F26" s="27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</row>
    <row r="27" s="5" customFormat="1" ht="24" customHeight="1" spans="1:253">
      <c r="A27" s="6"/>
      <c r="B27" s="21" t="s">
        <v>42</v>
      </c>
      <c r="C27" s="22">
        <f>C28+C29</f>
        <v>50919</v>
      </c>
      <c r="D27" s="22">
        <f>D28+D29</f>
        <v>4675</v>
      </c>
      <c r="E27" s="22">
        <f>E28+E29</f>
        <v>3850</v>
      </c>
      <c r="F27" s="34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</row>
    <row r="28" s="5" customFormat="1" ht="24" customHeight="1" spans="1:253">
      <c r="A28" s="24" t="s">
        <v>43</v>
      </c>
      <c r="B28" s="29" t="s">
        <v>44</v>
      </c>
      <c r="C28" s="30">
        <v>1058</v>
      </c>
      <c r="D28" s="30">
        <v>524</v>
      </c>
      <c r="E28" s="30"/>
      <c r="F28" s="31" t="s">
        <v>45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</row>
    <row r="29" s="5" customFormat="1" ht="24" customHeight="1" spans="1:253">
      <c r="A29" s="6"/>
      <c r="B29" s="21" t="s">
        <v>46</v>
      </c>
      <c r="C29" s="22">
        <f>C30+C31</f>
        <v>49861</v>
      </c>
      <c r="D29" s="22">
        <f>D30+D31</f>
        <v>4151</v>
      </c>
      <c r="E29" s="22">
        <f>E30+E31</f>
        <v>3850</v>
      </c>
      <c r="F29" s="34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</row>
    <row r="30" s="5" customFormat="1" ht="24" customHeight="1" spans="1:253">
      <c r="A30" s="6"/>
      <c r="B30" s="21" t="s">
        <v>20</v>
      </c>
      <c r="C30" s="22">
        <f>C35</f>
        <v>7018</v>
      </c>
      <c r="D30" s="22">
        <f>D35</f>
        <v>361</v>
      </c>
      <c r="E30" s="22">
        <f>E35</f>
        <v>350</v>
      </c>
      <c r="F30" s="34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</row>
    <row r="31" s="5" customFormat="1" ht="24" customHeight="1" spans="1:253">
      <c r="A31" s="6"/>
      <c r="B31" s="21" t="s">
        <v>21</v>
      </c>
      <c r="C31" s="22">
        <f>SUM(C32:C34)</f>
        <v>42843</v>
      </c>
      <c r="D31" s="22">
        <f>SUM(D32:D34)</f>
        <v>3790</v>
      </c>
      <c r="E31" s="22">
        <f>SUM(E32:E34)</f>
        <v>3500</v>
      </c>
      <c r="F31" s="34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</row>
    <row r="32" s="5" customFormat="1" ht="24" customHeight="1" spans="1:253">
      <c r="A32" s="24" t="s">
        <v>47</v>
      </c>
      <c r="B32" s="29" t="s">
        <v>48</v>
      </c>
      <c r="C32" s="30">
        <v>11416</v>
      </c>
      <c r="D32" s="30">
        <v>542</v>
      </c>
      <c r="E32" s="30">
        <v>1050</v>
      </c>
      <c r="F32" s="31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</row>
    <row r="33" s="5" customFormat="1" ht="24" customHeight="1" spans="1:253">
      <c r="A33" s="24" t="s">
        <v>49</v>
      </c>
      <c r="B33" s="29" t="s">
        <v>50</v>
      </c>
      <c r="C33" s="30">
        <v>16960</v>
      </c>
      <c r="D33" s="30">
        <v>955</v>
      </c>
      <c r="E33" s="30">
        <v>1400</v>
      </c>
      <c r="F33" s="31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</row>
    <row r="34" s="5" customFormat="1" ht="24" customHeight="1" spans="1:253">
      <c r="A34" s="24" t="s">
        <v>51</v>
      </c>
      <c r="B34" s="29" t="s">
        <v>52</v>
      </c>
      <c r="C34" s="30">
        <v>14467</v>
      </c>
      <c r="D34" s="30">
        <v>2293</v>
      </c>
      <c r="E34" s="30">
        <v>1050</v>
      </c>
      <c r="F34" s="31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</row>
    <row r="35" s="5" customFormat="1" ht="24" customHeight="1" spans="1:253">
      <c r="A35" s="24" t="s">
        <v>53</v>
      </c>
      <c r="B35" s="29" t="s">
        <v>54</v>
      </c>
      <c r="C35" s="30">
        <v>7018</v>
      </c>
      <c r="D35" s="30">
        <v>361</v>
      </c>
      <c r="E35" s="30">
        <v>350</v>
      </c>
      <c r="F35" s="31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</row>
    <row r="36" s="5" customFormat="1" ht="24" customHeight="1" spans="1:253">
      <c r="A36" s="6"/>
      <c r="B36" s="21" t="s">
        <v>55</v>
      </c>
      <c r="C36" s="22">
        <f>C37+C38</f>
        <v>91029</v>
      </c>
      <c r="D36" s="22">
        <f>D37+D38</f>
        <v>6965</v>
      </c>
      <c r="E36" s="22">
        <f>E37+E38</f>
        <v>8120</v>
      </c>
      <c r="F36" s="34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</row>
    <row r="37" s="5" customFormat="1" ht="24" customHeight="1" spans="1:253">
      <c r="A37" s="24" t="s">
        <v>56</v>
      </c>
      <c r="B37" s="29" t="s">
        <v>57</v>
      </c>
      <c r="C37" s="30">
        <v>1856</v>
      </c>
      <c r="D37" s="30">
        <v>65</v>
      </c>
      <c r="E37" s="30">
        <v>350</v>
      </c>
      <c r="F37" s="31" t="s">
        <v>58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</row>
    <row r="38" s="5" customFormat="1" ht="24" customHeight="1" spans="1:253">
      <c r="A38" s="6"/>
      <c r="B38" s="21" t="s">
        <v>59</v>
      </c>
      <c r="C38" s="22">
        <f>C39+C40</f>
        <v>89173</v>
      </c>
      <c r="D38" s="22">
        <f>D39+D40</f>
        <v>6900</v>
      </c>
      <c r="E38" s="22">
        <f>E39+E40</f>
        <v>7770</v>
      </c>
      <c r="F38" s="34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</row>
    <row r="39" s="5" customFormat="1" ht="24" customHeight="1" spans="1:253">
      <c r="A39" s="6"/>
      <c r="B39" s="21" t="s">
        <v>20</v>
      </c>
      <c r="C39" s="22">
        <f>C41+C42+C43</f>
        <v>15411</v>
      </c>
      <c r="D39" s="22">
        <f>D41+D42+D43</f>
        <v>796</v>
      </c>
      <c r="E39" s="22">
        <f>E41+E42+E43</f>
        <v>910</v>
      </c>
      <c r="F39" s="34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</row>
    <row r="40" s="5" customFormat="1" ht="24" customHeight="1" spans="1:253">
      <c r="A40" s="6"/>
      <c r="B40" s="21" t="s">
        <v>21</v>
      </c>
      <c r="C40" s="22">
        <f>SUM(C44:C54)</f>
        <v>73762</v>
      </c>
      <c r="D40" s="22">
        <f>SUM(D44:D54)</f>
        <v>6104</v>
      </c>
      <c r="E40" s="22">
        <f>SUM(E44:E54)</f>
        <v>6860</v>
      </c>
      <c r="F40" s="34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</row>
    <row r="41" s="5" customFormat="1" ht="24" customHeight="1" spans="1:253">
      <c r="A41" s="24" t="s">
        <v>60</v>
      </c>
      <c r="B41" s="29" t="s">
        <v>61</v>
      </c>
      <c r="C41" s="30">
        <v>3230</v>
      </c>
      <c r="D41" s="30">
        <v>39</v>
      </c>
      <c r="E41" s="30">
        <v>0</v>
      </c>
      <c r="F41" s="31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</row>
    <row r="42" s="5" customFormat="1" ht="24" customHeight="1" spans="1:253">
      <c r="A42" s="24" t="s">
        <v>62</v>
      </c>
      <c r="B42" s="29" t="s">
        <v>63</v>
      </c>
      <c r="C42" s="30">
        <v>5275</v>
      </c>
      <c r="D42" s="30">
        <v>321</v>
      </c>
      <c r="E42" s="30">
        <v>280</v>
      </c>
      <c r="F42" s="31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</row>
    <row r="43" s="5" customFormat="1" ht="24" customHeight="1" spans="1:253">
      <c r="A43" s="24" t="s">
        <v>64</v>
      </c>
      <c r="B43" s="29" t="s">
        <v>65</v>
      </c>
      <c r="C43" s="30">
        <v>6906</v>
      </c>
      <c r="D43" s="30">
        <v>436</v>
      </c>
      <c r="E43" s="30">
        <v>630</v>
      </c>
      <c r="F43" s="3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</row>
    <row r="44" s="5" customFormat="1" ht="24" customHeight="1" spans="1:253">
      <c r="A44" s="24" t="s">
        <v>66</v>
      </c>
      <c r="B44" s="29" t="s">
        <v>67</v>
      </c>
      <c r="C44" s="30">
        <v>7713</v>
      </c>
      <c r="D44" s="30">
        <v>641</v>
      </c>
      <c r="E44" s="30">
        <v>910</v>
      </c>
      <c r="F44" s="3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</row>
    <row r="45" s="5" customFormat="1" ht="24" customHeight="1" spans="1:253">
      <c r="A45" s="24" t="s">
        <v>68</v>
      </c>
      <c r="B45" s="29" t="s">
        <v>69</v>
      </c>
      <c r="C45" s="30">
        <v>5116</v>
      </c>
      <c r="D45" s="30">
        <v>267</v>
      </c>
      <c r="E45" s="30">
        <v>770</v>
      </c>
      <c r="F45" s="31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</row>
    <row r="46" s="5" customFormat="1" ht="24" customHeight="1" spans="1:253">
      <c r="A46" s="24" t="s">
        <v>70</v>
      </c>
      <c r="B46" s="29" t="s">
        <v>71</v>
      </c>
      <c r="C46" s="30">
        <v>4908</v>
      </c>
      <c r="D46" s="30">
        <v>410</v>
      </c>
      <c r="E46" s="30">
        <v>420</v>
      </c>
      <c r="F46" s="31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</row>
    <row r="47" s="5" customFormat="1" ht="24" customHeight="1" spans="1:253">
      <c r="A47" s="24" t="s">
        <v>72</v>
      </c>
      <c r="B47" s="29" t="s">
        <v>73</v>
      </c>
      <c r="C47" s="30">
        <v>5242</v>
      </c>
      <c r="D47" s="30">
        <v>306</v>
      </c>
      <c r="E47" s="30">
        <v>490</v>
      </c>
      <c r="F47" s="31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</row>
    <row r="48" s="5" customFormat="1" ht="24" customHeight="1" spans="1:253">
      <c r="A48" s="24" t="s">
        <v>74</v>
      </c>
      <c r="B48" s="29" t="s">
        <v>75</v>
      </c>
      <c r="C48" s="30">
        <v>3674</v>
      </c>
      <c r="D48" s="30">
        <v>268</v>
      </c>
      <c r="E48" s="30">
        <v>350</v>
      </c>
      <c r="F48" s="31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</row>
    <row r="49" s="5" customFormat="1" ht="24" customHeight="1" spans="1:253">
      <c r="A49" s="24" t="s">
        <v>76</v>
      </c>
      <c r="B49" s="29" t="s">
        <v>77</v>
      </c>
      <c r="C49" s="30">
        <v>6571</v>
      </c>
      <c r="D49" s="30">
        <v>205</v>
      </c>
      <c r="E49" s="30">
        <v>980</v>
      </c>
      <c r="F49" s="31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</row>
    <row r="50" s="5" customFormat="1" ht="24" customHeight="1" spans="1:253">
      <c r="A50" s="24" t="s">
        <v>78</v>
      </c>
      <c r="B50" s="29" t="s">
        <v>79</v>
      </c>
      <c r="C50" s="30">
        <v>4466</v>
      </c>
      <c r="D50" s="30">
        <v>427</v>
      </c>
      <c r="E50" s="30">
        <v>560</v>
      </c>
      <c r="F50" s="31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</row>
    <row r="51" s="5" customFormat="1" ht="24" customHeight="1" spans="1:253">
      <c r="A51" s="24" t="s">
        <v>80</v>
      </c>
      <c r="B51" s="29" t="s">
        <v>81</v>
      </c>
      <c r="C51" s="30">
        <v>10740</v>
      </c>
      <c r="D51" s="30">
        <v>919</v>
      </c>
      <c r="E51" s="30">
        <v>700</v>
      </c>
      <c r="F51" s="31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</row>
    <row r="52" s="5" customFormat="1" ht="24" customHeight="1" spans="1:253">
      <c r="A52" s="24" t="s">
        <v>82</v>
      </c>
      <c r="B52" s="29" t="s">
        <v>83</v>
      </c>
      <c r="C52" s="30">
        <v>10110</v>
      </c>
      <c r="D52" s="30">
        <v>1178</v>
      </c>
      <c r="E52" s="30">
        <v>700</v>
      </c>
      <c r="F52" s="31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</row>
    <row r="53" s="5" customFormat="1" ht="24" customHeight="1" spans="1:253">
      <c r="A53" s="24" t="s">
        <v>84</v>
      </c>
      <c r="B53" s="29" t="s">
        <v>85</v>
      </c>
      <c r="C53" s="30">
        <v>6282</v>
      </c>
      <c r="D53" s="30">
        <v>509</v>
      </c>
      <c r="E53" s="30">
        <v>280</v>
      </c>
      <c r="F53" s="31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</row>
    <row r="54" s="5" customFormat="1" ht="24" customHeight="1" spans="1:253">
      <c r="A54" s="24" t="s">
        <v>86</v>
      </c>
      <c r="B54" s="29" t="s">
        <v>87</v>
      </c>
      <c r="C54" s="30">
        <v>8940</v>
      </c>
      <c r="D54" s="30">
        <v>974</v>
      </c>
      <c r="E54" s="30">
        <v>700</v>
      </c>
      <c r="F54" s="31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</row>
    <row r="55" s="5" customFormat="1" ht="24" customHeight="1" spans="1:253">
      <c r="A55" s="6"/>
      <c r="B55" s="21" t="s">
        <v>88</v>
      </c>
      <c r="C55" s="22">
        <f>C56+C57</f>
        <v>49816</v>
      </c>
      <c r="D55" s="22">
        <f>D56+D57</f>
        <v>3678</v>
      </c>
      <c r="E55" s="22">
        <f>E56+E57</f>
        <v>3430</v>
      </c>
      <c r="F55" s="34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</row>
    <row r="56" s="5" customFormat="1" ht="24" customHeight="1" spans="1:253">
      <c r="A56" s="24" t="s">
        <v>89</v>
      </c>
      <c r="B56" s="29" t="s">
        <v>90</v>
      </c>
      <c r="C56" s="30">
        <v>818</v>
      </c>
      <c r="D56" s="30">
        <v>8</v>
      </c>
      <c r="E56" s="30">
        <v>140</v>
      </c>
      <c r="F56" s="31" t="s">
        <v>91</v>
      </c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</row>
    <row r="57" s="5" customFormat="1" ht="24" customHeight="1" spans="1:253">
      <c r="A57" s="6"/>
      <c r="B57" s="21" t="s">
        <v>92</v>
      </c>
      <c r="C57" s="22">
        <f>C58+C59</f>
        <v>48998</v>
      </c>
      <c r="D57" s="22">
        <f>D58+D59</f>
        <v>3670</v>
      </c>
      <c r="E57" s="22">
        <f>E58+E59</f>
        <v>3290</v>
      </c>
      <c r="F57" s="34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</row>
    <row r="58" s="5" customFormat="1" ht="24" customHeight="1" spans="1:253">
      <c r="A58" s="6"/>
      <c r="B58" s="21" t="s">
        <v>20</v>
      </c>
      <c r="C58" s="22">
        <f>SUM(C60:C61,C66)</f>
        <v>12211</v>
      </c>
      <c r="D58" s="22">
        <f>SUM(D60:D61,D66)</f>
        <v>621</v>
      </c>
      <c r="E58" s="22">
        <f>SUM(E60:E61,E66)</f>
        <v>770</v>
      </c>
      <c r="F58" s="34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</row>
    <row r="59" s="5" customFormat="1" ht="24" customHeight="1" spans="1:253">
      <c r="A59" s="6"/>
      <c r="B59" s="21" t="s">
        <v>21</v>
      </c>
      <c r="C59" s="22">
        <f>SUM(C62:C65)</f>
        <v>36787</v>
      </c>
      <c r="D59" s="22">
        <f>SUM(D62:D65)</f>
        <v>3049</v>
      </c>
      <c r="E59" s="22">
        <f>SUM(E62:E65)</f>
        <v>2520</v>
      </c>
      <c r="F59" s="34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</row>
    <row r="60" s="5" customFormat="1" ht="24" customHeight="1" spans="1:253">
      <c r="A60" s="24" t="s">
        <v>93</v>
      </c>
      <c r="B60" s="29" t="s">
        <v>94</v>
      </c>
      <c r="C60" s="30">
        <v>6947</v>
      </c>
      <c r="D60" s="30">
        <v>531</v>
      </c>
      <c r="E60" s="30">
        <v>630</v>
      </c>
      <c r="F60" s="31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</row>
    <row r="61" s="5" customFormat="1" ht="24" customHeight="1" spans="1:253">
      <c r="A61" s="24" t="s">
        <v>95</v>
      </c>
      <c r="B61" s="29" t="s">
        <v>96</v>
      </c>
      <c r="C61" s="30">
        <v>4392</v>
      </c>
      <c r="D61" s="30">
        <v>77</v>
      </c>
      <c r="E61" s="30">
        <v>0</v>
      </c>
      <c r="F61" s="31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</row>
    <row r="62" s="5" customFormat="1" ht="24" customHeight="1" spans="1:253">
      <c r="A62" s="24" t="s">
        <v>97</v>
      </c>
      <c r="B62" s="29" t="s">
        <v>98</v>
      </c>
      <c r="C62" s="30">
        <v>8953</v>
      </c>
      <c r="D62" s="30">
        <v>624</v>
      </c>
      <c r="E62" s="30">
        <v>420</v>
      </c>
      <c r="F62" s="31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</row>
    <row r="63" s="5" customFormat="1" ht="24" customHeight="1" spans="1:253">
      <c r="A63" s="24" t="s">
        <v>99</v>
      </c>
      <c r="B63" s="29" t="s">
        <v>100</v>
      </c>
      <c r="C63" s="30">
        <v>8255</v>
      </c>
      <c r="D63" s="30">
        <v>393</v>
      </c>
      <c r="E63" s="30">
        <v>700</v>
      </c>
      <c r="F63" s="31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</row>
    <row r="64" s="5" customFormat="1" ht="24" customHeight="1" spans="1:253">
      <c r="A64" s="24" t="s">
        <v>101</v>
      </c>
      <c r="B64" s="29" t="s">
        <v>102</v>
      </c>
      <c r="C64" s="30">
        <v>9251</v>
      </c>
      <c r="D64" s="30">
        <v>1044</v>
      </c>
      <c r="E64" s="30">
        <v>700</v>
      </c>
      <c r="F64" s="31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</row>
    <row r="65" s="5" customFormat="1" ht="24" customHeight="1" spans="1:253">
      <c r="A65" s="24" t="s">
        <v>103</v>
      </c>
      <c r="B65" s="29" t="s">
        <v>104</v>
      </c>
      <c r="C65" s="30">
        <v>10328</v>
      </c>
      <c r="D65" s="30">
        <v>988</v>
      </c>
      <c r="E65" s="30">
        <v>700</v>
      </c>
      <c r="F65" s="31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</row>
    <row r="66" s="5" customFormat="1" ht="24" customHeight="1" spans="1:253">
      <c r="A66" s="33" t="s">
        <v>105</v>
      </c>
      <c r="B66" s="29" t="s">
        <v>106</v>
      </c>
      <c r="C66" s="30">
        <v>872</v>
      </c>
      <c r="D66" s="30">
        <v>13</v>
      </c>
      <c r="E66" s="30">
        <v>140</v>
      </c>
      <c r="F66" s="31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</row>
    <row r="67" s="5" customFormat="1" ht="24" customHeight="1" spans="1:253">
      <c r="A67" s="6"/>
      <c r="B67" s="21" t="s">
        <v>107</v>
      </c>
      <c r="C67" s="22">
        <f>C68+C69</f>
        <v>86905</v>
      </c>
      <c r="D67" s="22">
        <f>D68+D69</f>
        <v>9403</v>
      </c>
      <c r="E67" s="22">
        <f>E68+E69</f>
        <v>5600</v>
      </c>
      <c r="F67" s="34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</row>
    <row r="68" s="6" customFormat="1" ht="26" hidden="1" customHeight="1" spans="1:253">
      <c r="A68" s="24" t="s">
        <v>108</v>
      </c>
      <c r="B68" s="25" t="s">
        <v>109</v>
      </c>
      <c r="C68" s="26"/>
      <c r="D68" s="26"/>
      <c r="E68" s="26"/>
      <c r="F68" s="27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  <c r="HP68" s="28"/>
      <c r="HQ68" s="28"/>
      <c r="HR68" s="28"/>
      <c r="HS68" s="28"/>
      <c r="HT68" s="28"/>
      <c r="HU68" s="28"/>
      <c r="HV68" s="28"/>
      <c r="HW68" s="28"/>
      <c r="HX68" s="28"/>
      <c r="HY68" s="28"/>
      <c r="HZ68" s="28"/>
      <c r="IA68" s="28"/>
      <c r="IB68" s="28"/>
      <c r="IC68" s="28"/>
      <c r="ID68" s="28"/>
      <c r="IE68" s="28"/>
      <c r="IF68" s="28"/>
      <c r="IG68" s="28"/>
      <c r="IH68" s="28"/>
      <c r="II68" s="28"/>
      <c r="IJ68" s="28"/>
      <c r="IK68" s="28"/>
      <c r="IL68" s="28"/>
      <c r="IM68" s="28"/>
      <c r="IN68" s="28"/>
      <c r="IO68" s="28"/>
      <c r="IP68" s="28"/>
      <c r="IQ68" s="28"/>
      <c r="IR68" s="28"/>
      <c r="IS68" s="28"/>
    </row>
    <row r="69" s="5" customFormat="1" ht="24" customHeight="1" spans="1:253">
      <c r="A69" s="6"/>
      <c r="B69" s="21" t="s">
        <v>110</v>
      </c>
      <c r="C69" s="22">
        <f>C70+C71</f>
        <v>86905</v>
      </c>
      <c r="D69" s="22">
        <f>D70+D71</f>
        <v>9403</v>
      </c>
      <c r="E69" s="22">
        <f>E70+E71</f>
        <v>5600</v>
      </c>
      <c r="F69" s="34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</row>
    <row r="70" s="5" customFormat="1" ht="24" customHeight="1" spans="1:253">
      <c r="A70" s="6"/>
      <c r="B70" s="21" t="s">
        <v>20</v>
      </c>
      <c r="C70" s="22">
        <f>SUM(C72)</f>
        <v>5674</v>
      </c>
      <c r="D70" s="22">
        <f>SUM(D72)</f>
        <v>428</v>
      </c>
      <c r="E70" s="22">
        <f>SUM(E72)</f>
        <v>350</v>
      </c>
      <c r="F70" s="34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  <c r="IP70" s="17"/>
      <c r="IQ70" s="17"/>
      <c r="IR70" s="17"/>
      <c r="IS70" s="17"/>
    </row>
    <row r="71" s="5" customFormat="1" ht="24" customHeight="1" spans="1:253">
      <c r="A71" s="6"/>
      <c r="B71" s="21" t="s">
        <v>21</v>
      </c>
      <c r="C71" s="22">
        <f>SUM(C73:C83)</f>
        <v>81231</v>
      </c>
      <c r="D71" s="22">
        <f>SUM(D73:D83)</f>
        <v>8975</v>
      </c>
      <c r="E71" s="22">
        <f>SUM(E73:E83)</f>
        <v>5250</v>
      </c>
      <c r="F71" s="34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  <c r="IM71" s="17"/>
      <c r="IN71" s="17"/>
      <c r="IO71" s="17"/>
      <c r="IP71" s="17"/>
      <c r="IQ71" s="17"/>
      <c r="IR71" s="17"/>
      <c r="IS71" s="17"/>
    </row>
    <row r="72" s="5" customFormat="1" ht="24" customHeight="1" spans="1:253">
      <c r="A72" s="24" t="s">
        <v>111</v>
      </c>
      <c r="B72" s="29" t="s">
        <v>112</v>
      </c>
      <c r="C72" s="30">
        <v>5674</v>
      </c>
      <c r="D72" s="30">
        <v>428</v>
      </c>
      <c r="E72" s="30">
        <v>350</v>
      </c>
      <c r="F72" s="31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7"/>
      <c r="IK72" s="17"/>
      <c r="IL72" s="17"/>
      <c r="IM72" s="17"/>
      <c r="IN72" s="17"/>
      <c r="IO72" s="17"/>
      <c r="IP72" s="17"/>
      <c r="IQ72" s="17"/>
      <c r="IR72" s="17"/>
      <c r="IS72" s="17"/>
    </row>
    <row r="73" s="5" customFormat="1" ht="24" customHeight="1" spans="1:253">
      <c r="A73" s="24" t="s">
        <v>113</v>
      </c>
      <c r="B73" s="29" t="s">
        <v>114</v>
      </c>
      <c r="C73" s="30">
        <v>7543</v>
      </c>
      <c r="D73" s="30">
        <v>714</v>
      </c>
      <c r="E73" s="30">
        <v>280</v>
      </c>
      <c r="F73" s="31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</row>
    <row r="74" s="5" customFormat="1" ht="24" customHeight="1" spans="1:253">
      <c r="A74" s="24" t="s">
        <v>115</v>
      </c>
      <c r="B74" s="29" t="s">
        <v>116</v>
      </c>
      <c r="C74" s="30">
        <v>8500</v>
      </c>
      <c r="D74" s="30">
        <v>755</v>
      </c>
      <c r="E74" s="30">
        <v>420</v>
      </c>
      <c r="F74" s="31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</row>
    <row r="75" s="5" customFormat="1" ht="24" customHeight="1" spans="1:253">
      <c r="A75" s="24" t="s">
        <v>117</v>
      </c>
      <c r="B75" s="29" t="s">
        <v>118</v>
      </c>
      <c r="C75" s="30">
        <v>6476</v>
      </c>
      <c r="D75" s="30">
        <v>618</v>
      </c>
      <c r="E75" s="30">
        <v>350</v>
      </c>
      <c r="F75" s="31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  <c r="IM75" s="17"/>
      <c r="IN75" s="17"/>
      <c r="IO75" s="17"/>
      <c r="IP75" s="17"/>
      <c r="IQ75" s="17"/>
      <c r="IR75" s="17"/>
      <c r="IS75" s="17"/>
    </row>
    <row r="76" s="5" customFormat="1" ht="24" customHeight="1" spans="1:253">
      <c r="A76" s="24" t="s">
        <v>119</v>
      </c>
      <c r="B76" s="29" t="s">
        <v>120</v>
      </c>
      <c r="C76" s="30">
        <v>10140</v>
      </c>
      <c r="D76" s="30">
        <v>2219</v>
      </c>
      <c r="E76" s="30">
        <v>0</v>
      </c>
      <c r="F76" s="31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</row>
    <row r="77" s="5" customFormat="1" ht="24" customHeight="1" spans="1:253">
      <c r="A77" s="24" t="s">
        <v>121</v>
      </c>
      <c r="B77" s="29" t="s">
        <v>122</v>
      </c>
      <c r="C77" s="30">
        <v>5110</v>
      </c>
      <c r="D77" s="30">
        <v>436</v>
      </c>
      <c r="E77" s="30">
        <v>280</v>
      </c>
      <c r="F77" s="31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</row>
    <row r="78" s="5" customFormat="1" ht="24" customHeight="1" spans="1:253">
      <c r="A78" s="24" t="s">
        <v>123</v>
      </c>
      <c r="B78" s="29" t="s">
        <v>124</v>
      </c>
      <c r="C78" s="30">
        <v>6610</v>
      </c>
      <c r="D78" s="30">
        <v>621</v>
      </c>
      <c r="E78" s="30">
        <v>490</v>
      </c>
      <c r="F78" s="31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</row>
    <row r="79" s="5" customFormat="1" ht="24" customHeight="1" spans="1:253">
      <c r="A79" s="24" t="s">
        <v>125</v>
      </c>
      <c r="B79" s="29" t="s">
        <v>126</v>
      </c>
      <c r="C79" s="30">
        <v>5313</v>
      </c>
      <c r="D79" s="30">
        <v>324</v>
      </c>
      <c r="E79" s="30">
        <v>560</v>
      </c>
      <c r="F79" s="31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</row>
    <row r="80" s="5" customFormat="1" ht="24" customHeight="1" spans="1:253">
      <c r="A80" s="24" t="s">
        <v>127</v>
      </c>
      <c r="B80" s="29" t="s">
        <v>128</v>
      </c>
      <c r="C80" s="30">
        <v>4409</v>
      </c>
      <c r="D80" s="30">
        <v>237</v>
      </c>
      <c r="E80" s="30">
        <v>420</v>
      </c>
      <c r="F80" s="31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  <c r="IR80" s="17"/>
      <c r="IS80" s="17"/>
    </row>
    <row r="81" s="5" customFormat="1" ht="24" customHeight="1" spans="1:253">
      <c r="A81" s="24" t="s">
        <v>129</v>
      </c>
      <c r="B81" s="29" t="s">
        <v>130</v>
      </c>
      <c r="C81" s="30">
        <v>8903</v>
      </c>
      <c r="D81" s="30">
        <v>655</v>
      </c>
      <c r="E81" s="30">
        <v>1050</v>
      </c>
      <c r="F81" s="31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</row>
    <row r="82" s="5" customFormat="1" ht="24" customHeight="1" spans="1:253">
      <c r="A82" s="24" t="s">
        <v>131</v>
      </c>
      <c r="B82" s="29" t="s">
        <v>132</v>
      </c>
      <c r="C82" s="30">
        <v>6957</v>
      </c>
      <c r="D82" s="30">
        <v>702</v>
      </c>
      <c r="E82" s="30">
        <v>350</v>
      </c>
      <c r="F82" s="31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  <c r="IQ82" s="17"/>
      <c r="IR82" s="17"/>
      <c r="IS82" s="17"/>
    </row>
    <row r="83" s="5" customFormat="1" ht="24" customHeight="1" spans="1:253">
      <c r="A83" s="24" t="s">
        <v>133</v>
      </c>
      <c r="B83" s="29" t="s">
        <v>134</v>
      </c>
      <c r="C83" s="30">
        <v>11270</v>
      </c>
      <c r="D83" s="30">
        <v>1694</v>
      </c>
      <c r="E83" s="30">
        <v>1050</v>
      </c>
      <c r="F83" s="31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  <c r="IM83" s="17"/>
      <c r="IN83" s="17"/>
      <c r="IO83" s="17"/>
      <c r="IP83" s="17"/>
      <c r="IQ83" s="17"/>
      <c r="IR83" s="17"/>
      <c r="IS83" s="17"/>
    </row>
    <row r="84" s="5" customFormat="1" ht="24" customHeight="1" spans="1:253">
      <c r="A84" s="6"/>
      <c r="B84" s="21" t="s">
        <v>135</v>
      </c>
      <c r="C84" s="22">
        <f>C85+C86</f>
        <v>128446</v>
      </c>
      <c r="D84" s="22">
        <f>D85+D86</f>
        <v>12870</v>
      </c>
      <c r="E84" s="22">
        <f>E85+E86</f>
        <v>10360</v>
      </c>
      <c r="F84" s="34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</row>
    <row r="85" s="6" customFormat="1" ht="20.1" hidden="1" customHeight="1" spans="1:253">
      <c r="A85" s="24" t="s">
        <v>136</v>
      </c>
      <c r="B85" s="25" t="s">
        <v>137</v>
      </c>
      <c r="C85" s="26"/>
      <c r="D85" s="26"/>
      <c r="E85" s="26"/>
      <c r="F85" s="27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FS85" s="28"/>
      <c r="FT85" s="28"/>
      <c r="FU85" s="28"/>
      <c r="FV85" s="28"/>
      <c r="FW85" s="28"/>
      <c r="FX85" s="28"/>
      <c r="FY85" s="28"/>
      <c r="FZ85" s="28"/>
      <c r="GA85" s="28"/>
      <c r="GB85" s="28"/>
      <c r="GC85" s="28"/>
      <c r="GD85" s="28"/>
      <c r="GE85" s="28"/>
      <c r="GF85" s="28"/>
      <c r="GG85" s="28"/>
      <c r="GH85" s="28"/>
      <c r="GI85" s="28"/>
      <c r="GJ85" s="28"/>
      <c r="GK85" s="28"/>
      <c r="GL85" s="28"/>
      <c r="GM85" s="28"/>
      <c r="GN85" s="28"/>
      <c r="GO85" s="28"/>
      <c r="GP85" s="28"/>
      <c r="GQ85" s="28"/>
      <c r="GR85" s="28"/>
      <c r="GS85" s="28"/>
      <c r="GT85" s="28"/>
      <c r="GU85" s="28"/>
      <c r="GV85" s="28"/>
      <c r="GW85" s="28"/>
      <c r="GX85" s="28"/>
      <c r="GY85" s="28"/>
      <c r="GZ85" s="28"/>
      <c r="HA85" s="28"/>
      <c r="HB85" s="28"/>
      <c r="HC85" s="28"/>
      <c r="HD85" s="28"/>
      <c r="HE85" s="28"/>
      <c r="HF85" s="28"/>
      <c r="HG85" s="28"/>
      <c r="HH85" s="28"/>
      <c r="HI85" s="28"/>
      <c r="HJ85" s="28"/>
      <c r="HK85" s="28"/>
      <c r="HL85" s="28"/>
      <c r="HM85" s="28"/>
      <c r="HN85" s="28"/>
      <c r="HO85" s="28"/>
      <c r="HP85" s="28"/>
      <c r="HQ85" s="28"/>
      <c r="HR85" s="28"/>
      <c r="HS85" s="28"/>
      <c r="HT85" s="28"/>
      <c r="HU85" s="28"/>
      <c r="HV85" s="28"/>
      <c r="HW85" s="28"/>
      <c r="HX85" s="28"/>
      <c r="HY85" s="28"/>
      <c r="HZ85" s="28"/>
      <c r="IA85" s="28"/>
      <c r="IB85" s="28"/>
      <c r="IC85" s="28"/>
      <c r="ID85" s="28"/>
      <c r="IE85" s="28"/>
      <c r="IF85" s="28"/>
      <c r="IG85" s="28"/>
      <c r="IH85" s="28"/>
      <c r="II85" s="28"/>
      <c r="IJ85" s="28"/>
      <c r="IK85" s="28"/>
      <c r="IL85" s="28"/>
      <c r="IM85" s="28"/>
      <c r="IN85" s="28"/>
      <c r="IO85" s="28"/>
      <c r="IP85" s="28"/>
      <c r="IQ85" s="28"/>
      <c r="IR85" s="28"/>
      <c r="IS85" s="28"/>
    </row>
    <row r="86" s="5" customFormat="1" ht="24" customHeight="1" spans="1:253">
      <c r="A86" s="6"/>
      <c r="B86" s="21" t="s">
        <v>138</v>
      </c>
      <c r="C86" s="22">
        <f>C87+C88</f>
        <v>128446</v>
      </c>
      <c r="D86" s="22">
        <f>D87+D88</f>
        <v>12870</v>
      </c>
      <c r="E86" s="22">
        <f>E87+E88</f>
        <v>10360</v>
      </c>
      <c r="F86" s="34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</row>
    <row r="87" s="5" customFormat="1" ht="24" customHeight="1" spans="1:253">
      <c r="A87" s="6"/>
      <c r="B87" s="21" t="s">
        <v>20</v>
      </c>
      <c r="C87" s="22">
        <f>SUM(C89,C91,C94:C99,C101,C103)</f>
        <v>75686</v>
      </c>
      <c r="D87" s="22">
        <f>SUM(D89,D91,D94:D99,D101,D103)</f>
        <v>7779</v>
      </c>
      <c r="E87" s="22">
        <f>SUM(E89,E91,E94:E99,E101,E103)</f>
        <v>5530</v>
      </c>
      <c r="F87" s="34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</row>
    <row r="88" s="5" customFormat="1" ht="24" customHeight="1" spans="1:253">
      <c r="A88" s="6"/>
      <c r="B88" s="21" t="s">
        <v>21</v>
      </c>
      <c r="C88" s="22">
        <f>SUM(C90,C92:C93,C100,C102,C104)</f>
        <v>52760</v>
      </c>
      <c r="D88" s="22">
        <f>SUM(D90,D92:D93,D100,D102,D104)</f>
        <v>5091</v>
      </c>
      <c r="E88" s="22">
        <f>SUM(E90,E92:E93,E100,E102,E104)</f>
        <v>4830</v>
      </c>
      <c r="F88" s="34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  <c r="IN88" s="17"/>
      <c r="IO88" s="17"/>
      <c r="IP88" s="17"/>
      <c r="IQ88" s="17"/>
      <c r="IR88" s="17"/>
      <c r="IS88" s="17"/>
    </row>
    <row r="89" s="5" customFormat="1" ht="24" customHeight="1" spans="1:253">
      <c r="A89" s="24" t="s">
        <v>139</v>
      </c>
      <c r="B89" s="29" t="s">
        <v>140</v>
      </c>
      <c r="C89" s="30">
        <v>8422</v>
      </c>
      <c r="D89" s="30">
        <v>1831</v>
      </c>
      <c r="E89" s="30">
        <v>350</v>
      </c>
      <c r="F89" s="31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</row>
    <row r="90" s="5" customFormat="1" ht="24" customHeight="1" spans="1:253">
      <c r="A90" s="24" t="s">
        <v>141</v>
      </c>
      <c r="B90" s="29" t="s">
        <v>142</v>
      </c>
      <c r="C90" s="30">
        <v>8767</v>
      </c>
      <c r="D90" s="30">
        <v>687</v>
      </c>
      <c r="E90" s="30">
        <v>840</v>
      </c>
      <c r="F90" s="31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  <c r="IN90" s="17"/>
      <c r="IO90" s="17"/>
      <c r="IP90" s="17"/>
      <c r="IQ90" s="17"/>
      <c r="IR90" s="17"/>
      <c r="IS90" s="17"/>
    </row>
    <row r="91" s="5" customFormat="1" ht="24" customHeight="1" spans="1:253">
      <c r="A91" s="24" t="s">
        <v>143</v>
      </c>
      <c r="B91" s="29" t="s">
        <v>144</v>
      </c>
      <c r="C91" s="30">
        <v>5525</v>
      </c>
      <c r="D91" s="30">
        <v>387</v>
      </c>
      <c r="E91" s="30">
        <v>350</v>
      </c>
      <c r="F91" s="31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  <c r="IN91" s="17"/>
      <c r="IO91" s="17"/>
      <c r="IP91" s="17"/>
      <c r="IQ91" s="17"/>
      <c r="IR91" s="17"/>
      <c r="IS91" s="17"/>
    </row>
    <row r="92" s="5" customFormat="1" ht="24" customHeight="1" spans="1:253">
      <c r="A92" s="24" t="s">
        <v>145</v>
      </c>
      <c r="B92" s="29" t="s">
        <v>146</v>
      </c>
      <c r="C92" s="30">
        <v>6140</v>
      </c>
      <c r="D92" s="30">
        <v>583</v>
      </c>
      <c r="E92" s="30">
        <v>350</v>
      </c>
      <c r="F92" s="36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  <c r="IM92" s="17"/>
      <c r="IN92" s="17"/>
      <c r="IO92" s="17"/>
      <c r="IP92" s="17"/>
      <c r="IQ92" s="17"/>
      <c r="IR92" s="17"/>
      <c r="IS92" s="17"/>
    </row>
    <row r="93" s="5" customFormat="1" ht="24" customHeight="1" spans="1:253">
      <c r="A93" s="24" t="s">
        <v>147</v>
      </c>
      <c r="B93" s="29" t="s">
        <v>148</v>
      </c>
      <c r="C93" s="30">
        <v>6583</v>
      </c>
      <c r="D93" s="30">
        <v>730</v>
      </c>
      <c r="E93" s="30">
        <v>700</v>
      </c>
      <c r="F93" s="31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</row>
    <row r="94" s="5" customFormat="1" ht="24" customHeight="1" spans="1:253">
      <c r="A94" s="24" t="s">
        <v>149</v>
      </c>
      <c r="B94" s="29" t="s">
        <v>150</v>
      </c>
      <c r="C94" s="30">
        <v>5275</v>
      </c>
      <c r="D94" s="30">
        <v>264</v>
      </c>
      <c r="E94" s="30">
        <v>420</v>
      </c>
      <c r="F94" s="31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</row>
    <row r="95" s="5" customFormat="1" ht="24" customHeight="1" spans="1:253">
      <c r="A95" s="24" t="s">
        <v>151</v>
      </c>
      <c r="B95" s="29" t="s">
        <v>152</v>
      </c>
      <c r="C95" s="30">
        <v>6595</v>
      </c>
      <c r="D95" s="30">
        <v>305</v>
      </c>
      <c r="E95" s="30">
        <v>700</v>
      </c>
      <c r="F95" s="31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  <c r="IJ95" s="17"/>
      <c r="IK95" s="17"/>
      <c r="IL95" s="17"/>
      <c r="IM95" s="17"/>
      <c r="IN95" s="17"/>
      <c r="IO95" s="17"/>
      <c r="IP95" s="17"/>
      <c r="IQ95" s="17"/>
      <c r="IR95" s="17"/>
      <c r="IS95" s="17"/>
    </row>
    <row r="96" s="5" customFormat="1" ht="24" customHeight="1" spans="1:253">
      <c r="A96" s="24" t="s">
        <v>153</v>
      </c>
      <c r="B96" s="29" t="s">
        <v>154</v>
      </c>
      <c r="C96" s="30">
        <v>6358</v>
      </c>
      <c r="D96" s="30">
        <v>831</v>
      </c>
      <c r="E96" s="30">
        <v>560</v>
      </c>
      <c r="F96" s="31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  <c r="IM96" s="17"/>
      <c r="IN96" s="17"/>
      <c r="IO96" s="17"/>
      <c r="IP96" s="17"/>
      <c r="IQ96" s="17"/>
      <c r="IR96" s="17"/>
      <c r="IS96" s="17"/>
    </row>
    <row r="97" s="5" customFormat="1" ht="24" customHeight="1" spans="1:253">
      <c r="A97" s="24" t="s">
        <v>155</v>
      </c>
      <c r="B97" s="29" t="s">
        <v>156</v>
      </c>
      <c r="C97" s="30">
        <v>6844</v>
      </c>
      <c r="D97" s="30">
        <v>751</v>
      </c>
      <c r="E97" s="30">
        <v>350</v>
      </c>
      <c r="F97" s="31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  <c r="IN97" s="17"/>
      <c r="IO97" s="17"/>
      <c r="IP97" s="17"/>
      <c r="IQ97" s="17"/>
      <c r="IR97" s="17"/>
      <c r="IS97" s="17"/>
    </row>
    <row r="98" s="5" customFormat="1" ht="24" customHeight="1" spans="1:253">
      <c r="A98" s="24" t="s">
        <v>157</v>
      </c>
      <c r="B98" s="29" t="s">
        <v>158</v>
      </c>
      <c r="C98" s="30">
        <v>8717</v>
      </c>
      <c r="D98" s="30">
        <v>844</v>
      </c>
      <c r="E98" s="30">
        <v>350</v>
      </c>
      <c r="F98" s="31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  <c r="IQ98" s="17"/>
      <c r="IR98" s="17"/>
      <c r="IS98" s="17"/>
    </row>
    <row r="99" s="5" customFormat="1" ht="24" customHeight="1" spans="1:253">
      <c r="A99" s="24" t="s">
        <v>159</v>
      </c>
      <c r="B99" s="29" t="s">
        <v>160</v>
      </c>
      <c r="C99" s="30">
        <v>7979</v>
      </c>
      <c r="D99" s="30">
        <v>723</v>
      </c>
      <c r="E99" s="30">
        <v>700</v>
      </c>
      <c r="F99" s="31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  <c r="IG99" s="17"/>
      <c r="IH99" s="17"/>
      <c r="II99" s="17"/>
      <c r="IJ99" s="17"/>
      <c r="IK99" s="17"/>
      <c r="IL99" s="17"/>
      <c r="IM99" s="17"/>
      <c r="IN99" s="17"/>
      <c r="IO99" s="17"/>
      <c r="IP99" s="17"/>
      <c r="IQ99" s="17"/>
      <c r="IR99" s="17"/>
      <c r="IS99" s="17"/>
    </row>
    <row r="100" s="5" customFormat="1" ht="24" customHeight="1" spans="1:253">
      <c r="A100" s="24" t="s">
        <v>161</v>
      </c>
      <c r="B100" s="29" t="s">
        <v>162</v>
      </c>
      <c r="C100" s="30">
        <v>12598</v>
      </c>
      <c r="D100" s="30">
        <v>1408</v>
      </c>
      <c r="E100" s="30">
        <v>1190</v>
      </c>
      <c r="F100" s="31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  <c r="IH100" s="17"/>
      <c r="II100" s="17"/>
      <c r="IJ100" s="17"/>
      <c r="IK100" s="17"/>
      <c r="IL100" s="17"/>
      <c r="IM100" s="17"/>
      <c r="IN100" s="17"/>
      <c r="IO100" s="17"/>
      <c r="IP100" s="17"/>
      <c r="IQ100" s="17"/>
      <c r="IR100" s="17"/>
      <c r="IS100" s="17"/>
    </row>
    <row r="101" s="5" customFormat="1" ht="24" customHeight="1" spans="1:253">
      <c r="A101" s="24" t="s">
        <v>163</v>
      </c>
      <c r="B101" s="29" t="s">
        <v>164</v>
      </c>
      <c r="C101" s="30">
        <v>11095</v>
      </c>
      <c r="D101" s="30">
        <v>1178</v>
      </c>
      <c r="E101" s="30">
        <v>700</v>
      </c>
      <c r="F101" s="31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  <c r="IM101" s="17"/>
      <c r="IN101" s="17"/>
      <c r="IO101" s="17"/>
      <c r="IP101" s="17"/>
      <c r="IQ101" s="17"/>
      <c r="IR101" s="17"/>
      <c r="IS101" s="17"/>
    </row>
    <row r="102" s="5" customFormat="1" ht="24" customHeight="1" spans="1:253">
      <c r="A102" s="24" t="s">
        <v>165</v>
      </c>
      <c r="B102" s="29" t="s">
        <v>166</v>
      </c>
      <c r="C102" s="30">
        <v>12184</v>
      </c>
      <c r="D102" s="30">
        <v>1416</v>
      </c>
      <c r="E102" s="30">
        <v>1050</v>
      </c>
      <c r="F102" s="31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  <c r="IQ102" s="17"/>
      <c r="IR102" s="17"/>
      <c r="IS102" s="17"/>
    </row>
    <row r="103" s="5" customFormat="1" ht="24" customHeight="1" spans="1:253">
      <c r="A103" s="24" t="s">
        <v>167</v>
      </c>
      <c r="B103" s="29" t="s">
        <v>168</v>
      </c>
      <c r="C103" s="30">
        <v>8876</v>
      </c>
      <c r="D103" s="30">
        <v>665</v>
      </c>
      <c r="E103" s="30">
        <v>1050</v>
      </c>
      <c r="F103" s="31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  <c r="IJ103" s="17"/>
      <c r="IK103" s="17"/>
      <c r="IL103" s="17"/>
      <c r="IM103" s="17"/>
      <c r="IN103" s="17"/>
      <c r="IO103" s="17"/>
      <c r="IP103" s="17"/>
      <c r="IQ103" s="17"/>
      <c r="IR103" s="17"/>
      <c r="IS103" s="17"/>
    </row>
    <row r="104" s="5" customFormat="1" ht="24" customHeight="1" spans="1:253">
      <c r="A104" s="24" t="s">
        <v>169</v>
      </c>
      <c r="B104" s="29" t="s">
        <v>170</v>
      </c>
      <c r="C104" s="30">
        <v>6488</v>
      </c>
      <c r="D104" s="30">
        <v>267</v>
      </c>
      <c r="E104" s="30">
        <v>700</v>
      </c>
      <c r="F104" s="31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  <c r="IJ104" s="17"/>
      <c r="IK104" s="17"/>
      <c r="IL104" s="17"/>
      <c r="IM104" s="17"/>
      <c r="IN104" s="17"/>
      <c r="IO104" s="17"/>
      <c r="IP104" s="17"/>
      <c r="IQ104" s="17"/>
      <c r="IR104" s="17"/>
      <c r="IS104" s="17"/>
    </row>
    <row r="105" s="5" customFormat="1" ht="24" customHeight="1" spans="1:253">
      <c r="A105" s="6"/>
      <c r="B105" s="21" t="s">
        <v>171</v>
      </c>
      <c r="C105" s="22">
        <f>C106+C107</f>
        <v>142004</v>
      </c>
      <c r="D105" s="22">
        <f>D106+D107</f>
        <v>17177</v>
      </c>
      <c r="E105" s="22">
        <f>E106+E107</f>
        <v>10500</v>
      </c>
      <c r="F105" s="34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  <c r="IG105" s="17"/>
      <c r="IH105" s="17"/>
      <c r="II105" s="17"/>
      <c r="IJ105" s="17"/>
      <c r="IK105" s="17"/>
      <c r="IL105" s="17"/>
      <c r="IM105" s="17"/>
      <c r="IN105" s="17"/>
      <c r="IO105" s="17"/>
      <c r="IP105" s="17"/>
      <c r="IQ105" s="17"/>
      <c r="IR105" s="17"/>
      <c r="IS105" s="17"/>
    </row>
    <row r="106" s="5" customFormat="1" ht="24" customHeight="1" spans="1:253">
      <c r="A106" s="24" t="s">
        <v>172</v>
      </c>
      <c r="B106" s="29" t="s">
        <v>173</v>
      </c>
      <c r="C106" s="30">
        <v>2204</v>
      </c>
      <c r="D106" s="30">
        <v>161</v>
      </c>
      <c r="E106" s="30">
        <v>490</v>
      </c>
      <c r="F106" s="37" t="s">
        <v>174</v>
      </c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  <c r="IH106" s="17"/>
      <c r="II106" s="17"/>
      <c r="IJ106" s="17"/>
      <c r="IK106" s="17"/>
      <c r="IL106" s="17"/>
      <c r="IM106" s="17"/>
      <c r="IN106" s="17"/>
      <c r="IO106" s="17"/>
      <c r="IP106" s="17"/>
      <c r="IQ106" s="17"/>
      <c r="IR106" s="17"/>
      <c r="IS106" s="17"/>
    </row>
    <row r="107" s="5" customFormat="1" ht="24" customHeight="1" spans="1:253">
      <c r="A107" s="6"/>
      <c r="B107" s="21" t="s">
        <v>175</v>
      </c>
      <c r="C107" s="22">
        <f>C108+C109</f>
        <v>139800</v>
      </c>
      <c r="D107" s="22">
        <f>D108+D109</f>
        <v>17016</v>
      </c>
      <c r="E107" s="22">
        <f>E108+E109</f>
        <v>10010</v>
      </c>
      <c r="F107" s="34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  <c r="IG107" s="17"/>
      <c r="IH107" s="17"/>
      <c r="II107" s="17"/>
      <c r="IJ107" s="17"/>
      <c r="IK107" s="17"/>
      <c r="IL107" s="17"/>
      <c r="IM107" s="17"/>
      <c r="IN107" s="17"/>
      <c r="IO107" s="17"/>
      <c r="IP107" s="17"/>
      <c r="IQ107" s="17"/>
      <c r="IR107" s="17"/>
      <c r="IS107" s="17"/>
    </row>
    <row r="108" s="5" customFormat="1" ht="24" customHeight="1" spans="1:253">
      <c r="A108" s="6"/>
      <c r="B108" s="21" t="s">
        <v>20</v>
      </c>
      <c r="C108" s="22">
        <f>C110</f>
        <v>20909</v>
      </c>
      <c r="D108" s="22">
        <f>D110</f>
        <v>2698</v>
      </c>
      <c r="E108" s="22">
        <f>E110</f>
        <v>1400</v>
      </c>
      <c r="F108" s="34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  <c r="IH108" s="17"/>
      <c r="II108" s="17"/>
      <c r="IJ108" s="17"/>
      <c r="IK108" s="17"/>
      <c r="IL108" s="17"/>
      <c r="IM108" s="17"/>
      <c r="IN108" s="17"/>
      <c r="IO108" s="17"/>
      <c r="IP108" s="17"/>
      <c r="IQ108" s="17"/>
      <c r="IR108" s="17"/>
      <c r="IS108" s="17"/>
    </row>
    <row r="109" s="5" customFormat="1" ht="24" customHeight="1" spans="1:253">
      <c r="A109" s="6"/>
      <c r="B109" s="21" t="s">
        <v>21</v>
      </c>
      <c r="C109" s="22">
        <f>SUM(C111:C117)</f>
        <v>118891</v>
      </c>
      <c r="D109" s="22">
        <f>SUM(D111:D117)</f>
        <v>14318</v>
      </c>
      <c r="E109" s="22">
        <f>SUM(E111:E117)</f>
        <v>8610</v>
      </c>
      <c r="F109" s="34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  <c r="IH109" s="17"/>
      <c r="II109" s="17"/>
      <c r="IJ109" s="17"/>
      <c r="IK109" s="17"/>
      <c r="IL109" s="17"/>
      <c r="IM109" s="17"/>
      <c r="IN109" s="17"/>
      <c r="IO109" s="17"/>
      <c r="IP109" s="17"/>
      <c r="IQ109" s="17"/>
      <c r="IR109" s="17"/>
      <c r="IS109" s="17"/>
    </row>
    <row r="110" s="5" customFormat="1" ht="24" customHeight="1" spans="1:253">
      <c r="A110" s="24" t="s">
        <v>176</v>
      </c>
      <c r="B110" s="29" t="s">
        <v>177</v>
      </c>
      <c r="C110" s="30">
        <v>20909</v>
      </c>
      <c r="D110" s="30">
        <v>2698</v>
      </c>
      <c r="E110" s="30">
        <v>1400</v>
      </c>
      <c r="F110" s="31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  <c r="IG110" s="17"/>
      <c r="IH110" s="17"/>
      <c r="II110" s="17"/>
      <c r="IJ110" s="17"/>
      <c r="IK110" s="17"/>
      <c r="IL110" s="17"/>
      <c r="IM110" s="17"/>
      <c r="IN110" s="17"/>
      <c r="IO110" s="17"/>
      <c r="IP110" s="17"/>
      <c r="IQ110" s="17"/>
      <c r="IR110" s="17"/>
      <c r="IS110" s="17"/>
    </row>
    <row r="111" s="5" customFormat="1" ht="24" customHeight="1" spans="1:253">
      <c r="A111" s="24" t="s">
        <v>178</v>
      </c>
      <c r="B111" s="29" t="s">
        <v>179</v>
      </c>
      <c r="C111" s="30">
        <v>13132</v>
      </c>
      <c r="D111" s="30">
        <v>937</v>
      </c>
      <c r="E111" s="30">
        <v>700</v>
      </c>
      <c r="F111" s="31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  <c r="IH111" s="17"/>
      <c r="II111" s="17"/>
      <c r="IJ111" s="17"/>
      <c r="IK111" s="17"/>
      <c r="IL111" s="17"/>
      <c r="IM111" s="17"/>
      <c r="IN111" s="17"/>
      <c r="IO111" s="17"/>
      <c r="IP111" s="17"/>
      <c r="IQ111" s="17"/>
      <c r="IR111" s="17"/>
      <c r="IS111" s="17"/>
    </row>
    <row r="112" s="5" customFormat="1" ht="24" customHeight="1" spans="1:253">
      <c r="A112" s="24" t="s">
        <v>180</v>
      </c>
      <c r="B112" s="29" t="s">
        <v>181</v>
      </c>
      <c r="C112" s="30">
        <v>11819</v>
      </c>
      <c r="D112" s="30">
        <v>1247</v>
      </c>
      <c r="E112" s="30">
        <v>840</v>
      </c>
      <c r="F112" s="31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  <c r="IH112" s="17"/>
      <c r="II112" s="17"/>
      <c r="IJ112" s="17"/>
      <c r="IK112" s="17"/>
      <c r="IL112" s="17"/>
      <c r="IM112" s="17"/>
      <c r="IN112" s="17"/>
      <c r="IO112" s="17"/>
      <c r="IP112" s="17"/>
      <c r="IQ112" s="17"/>
      <c r="IR112" s="17"/>
      <c r="IS112" s="17"/>
    </row>
    <row r="113" s="5" customFormat="1" ht="24" customHeight="1" spans="1:253">
      <c r="A113" s="24" t="s">
        <v>182</v>
      </c>
      <c r="B113" s="29" t="s">
        <v>183</v>
      </c>
      <c r="C113" s="30">
        <v>9007</v>
      </c>
      <c r="D113" s="30">
        <v>1117</v>
      </c>
      <c r="E113" s="30">
        <v>630</v>
      </c>
      <c r="F113" s="31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  <c r="FS113" s="17"/>
      <c r="FT113" s="17"/>
      <c r="FU113" s="17"/>
      <c r="FV113" s="17"/>
      <c r="FW113" s="17"/>
      <c r="FX113" s="17"/>
      <c r="FY113" s="17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7"/>
      <c r="HD113" s="17"/>
      <c r="HE113" s="17"/>
      <c r="HF113" s="17"/>
      <c r="HG113" s="17"/>
      <c r="HH113" s="17"/>
      <c r="HI113" s="17"/>
      <c r="HJ113" s="17"/>
      <c r="HK113" s="17"/>
      <c r="HL113" s="17"/>
      <c r="HM113" s="17"/>
      <c r="HN113" s="17"/>
      <c r="HO113" s="17"/>
      <c r="HP113" s="17"/>
      <c r="HQ113" s="17"/>
      <c r="HR113" s="17"/>
      <c r="HS113" s="17"/>
      <c r="HT113" s="17"/>
      <c r="HU113" s="17"/>
      <c r="HV113" s="17"/>
      <c r="HW113" s="17"/>
      <c r="HX113" s="17"/>
      <c r="HY113" s="17"/>
      <c r="HZ113" s="17"/>
      <c r="IA113" s="17"/>
      <c r="IB113" s="17"/>
      <c r="IC113" s="17"/>
      <c r="ID113" s="17"/>
      <c r="IE113" s="17"/>
      <c r="IF113" s="17"/>
      <c r="IG113" s="17"/>
      <c r="IH113" s="17"/>
      <c r="II113" s="17"/>
      <c r="IJ113" s="17"/>
      <c r="IK113" s="17"/>
      <c r="IL113" s="17"/>
      <c r="IM113" s="17"/>
      <c r="IN113" s="17"/>
      <c r="IO113" s="17"/>
      <c r="IP113" s="17"/>
      <c r="IQ113" s="17"/>
      <c r="IR113" s="17"/>
      <c r="IS113" s="17"/>
    </row>
    <row r="114" s="5" customFormat="1" ht="24" customHeight="1" spans="1:253">
      <c r="A114" s="24" t="s">
        <v>184</v>
      </c>
      <c r="B114" s="29" t="s">
        <v>185</v>
      </c>
      <c r="C114" s="30">
        <v>19917</v>
      </c>
      <c r="D114" s="30">
        <v>1906</v>
      </c>
      <c r="E114" s="30">
        <v>1050</v>
      </c>
      <c r="F114" s="31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  <c r="IG114" s="17"/>
      <c r="IH114" s="17"/>
      <c r="II114" s="17"/>
      <c r="IJ114" s="17"/>
      <c r="IK114" s="17"/>
      <c r="IL114" s="17"/>
      <c r="IM114" s="17"/>
      <c r="IN114" s="17"/>
      <c r="IO114" s="17"/>
      <c r="IP114" s="17"/>
      <c r="IQ114" s="17"/>
      <c r="IR114" s="17"/>
      <c r="IS114" s="17"/>
    </row>
    <row r="115" s="5" customFormat="1" ht="24" customHeight="1" spans="1:253">
      <c r="A115" s="24" t="s">
        <v>186</v>
      </c>
      <c r="B115" s="29" t="s">
        <v>187</v>
      </c>
      <c r="C115" s="30">
        <v>19216</v>
      </c>
      <c r="D115" s="30">
        <v>2413</v>
      </c>
      <c r="E115" s="30">
        <v>1400</v>
      </c>
      <c r="F115" s="31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  <c r="IH115" s="17"/>
      <c r="II115" s="17"/>
      <c r="IJ115" s="17"/>
      <c r="IK115" s="17"/>
      <c r="IL115" s="17"/>
      <c r="IM115" s="17"/>
      <c r="IN115" s="17"/>
      <c r="IO115" s="17"/>
      <c r="IP115" s="17"/>
      <c r="IQ115" s="17"/>
      <c r="IR115" s="17"/>
      <c r="IS115" s="17"/>
    </row>
    <row r="116" s="5" customFormat="1" ht="24" customHeight="1" spans="1:253">
      <c r="A116" s="24" t="s">
        <v>188</v>
      </c>
      <c r="B116" s="29" t="s">
        <v>189</v>
      </c>
      <c r="C116" s="30">
        <v>27080</v>
      </c>
      <c r="D116" s="30">
        <v>3704</v>
      </c>
      <c r="E116" s="30">
        <v>2590</v>
      </c>
      <c r="F116" s="31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  <c r="IH116" s="17"/>
      <c r="II116" s="17"/>
      <c r="IJ116" s="17"/>
      <c r="IK116" s="17"/>
      <c r="IL116" s="17"/>
      <c r="IM116" s="17"/>
      <c r="IN116" s="17"/>
      <c r="IO116" s="17"/>
      <c r="IP116" s="17"/>
      <c r="IQ116" s="17"/>
      <c r="IR116" s="17"/>
      <c r="IS116" s="17"/>
    </row>
    <row r="117" s="5" customFormat="1" ht="24" customHeight="1" spans="1:253">
      <c r="A117" s="24" t="s">
        <v>190</v>
      </c>
      <c r="B117" s="29" t="s">
        <v>191</v>
      </c>
      <c r="C117" s="30">
        <v>18720</v>
      </c>
      <c r="D117" s="30">
        <v>2994</v>
      </c>
      <c r="E117" s="30">
        <v>1400</v>
      </c>
      <c r="F117" s="31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  <c r="FS117" s="17"/>
      <c r="FT117" s="17"/>
      <c r="FU117" s="17"/>
      <c r="FV117" s="17"/>
      <c r="FW117" s="17"/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  <c r="GW117" s="17"/>
      <c r="GX117" s="17"/>
      <c r="GY117" s="17"/>
      <c r="GZ117" s="17"/>
      <c r="HA117" s="17"/>
      <c r="HB117" s="17"/>
      <c r="HC117" s="17"/>
      <c r="HD117" s="17"/>
      <c r="HE117" s="17"/>
      <c r="HF117" s="17"/>
      <c r="HG117" s="17"/>
      <c r="HH117" s="17"/>
      <c r="HI117" s="17"/>
      <c r="HJ117" s="17"/>
      <c r="HK117" s="17"/>
      <c r="HL117" s="17"/>
      <c r="HM117" s="17"/>
      <c r="HN117" s="17"/>
      <c r="HO117" s="17"/>
      <c r="HP117" s="17"/>
      <c r="HQ117" s="17"/>
      <c r="HR117" s="17"/>
      <c r="HS117" s="17"/>
      <c r="HT117" s="17"/>
      <c r="HU117" s="17"/>
      <c r="HV117" s="17"/>
      <c r="HW117" s="17"/>
      <c r="HX117" s="17"/>
      <c r="HY117" s="17"/>
      <c r="HZ117" s="17"/>
      <c r="IA117" s="17"/>
      <c r="IB117" s="17"/>
      <c r="IC117" s="17"/>
      <c r="ID117" s="17"/>
      <c r="IE117" s="17"/>
      <c r="IF117" s="17"/>
      <c r="IG117" s="17"/>
      <c r="IH117" s="17"/>
      <c r="II117" s="17"/>
      <c r="IJ117" s="17"/>
      <c r="IK117" s="17"/>
      <c r="IL117" s="17"/>
      <c r="IM117" s="17"/>
      <c r="IN117" s="17"/>
      <c r="IO117" s="17"/>
      <c r="IP117" s="17"/>
      <c r="IQ117" s="17"/>
      <c r="IR117" s="17"/>
      <c r="IS117" s="17"/>
    </row>
    <row r="118" s="5" customFormat="1" ht="24" customHeight="1" spans="1:253">
      <c r="A118" s="6"/>
      <c r="B118" s="21" t="s">
        <v>192</v>
      </c>
      <c r="C118" s="22">
        <f>C119+C120</f>
        <v>104325</v>
      </c>
      <c r="D118" s="22">
        <f>D119+D120</f>
        <v>11762</v>
      </c>
      <c r="E118" s="22">
        <f>E119+E120</f>
        <v>8260</v>
      </c>
      <c r="F118" s="34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  <c r="IC118" s="17"/>
      <c r="ID118" s="17"/>
      <c r="IE118" s="17"/>
      <c r="IF118" s="17"/>
      <c r="IG118" s="17"/>
      <c r="IH118" s="17"/>
      <c r="II118" s="17"/>
      <c r="IJ118" s="17"/>
      <c r="IK118" s="17"/>
      <c r="IL118" s="17"/>
      <c r="IM118" s="17"/>
      <c r="IN118" s="17"/>
      <c r="IO118" s="17"/>
      <c r="IP118" s="17"/>
      <c r="IQ118" s="17"/>
      <c r="IR118" s="17"/>
      <c r="IS118" s="17"/>
    </row>
    <row r="119" s="6" customFormat="1" ht="27" hidden="1" customHeight="1" spans="1:253">
      <c r="A119" s="24" t="s">
        <v>193</v>
      </c>
      <c r="B119" s="25" t="s">
        <v>194</v>
      </c>
      <c r="C119" s="26"/>
      <c r="D119" s="26"/>
      <c r="E119" s="26"/>
      <c r="F119" s="3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  <c r="FQ119" s="28"/>
      <c r="FR119" s="28"/>
      <c r="FS119" s="28"/>
      <c r="FT119" s="28"/>
      <c r="FU119" s="28"/>
      <c r="FV119" s="28"/>
      <c r="FW119" s="28"/>
      <c r="FX119" s="28"/>
      <c r="FY119" s="28"/>
      <c r="FZ119" s="28"/>
      <c r="GA119" s="28"/>
      <c r="GB119" s="28"/>
      <c r="GC119" s="28"/>
      <c r="GD119" s="28"/>
      <c r="GE119" s="28"/>
      <c r="GF119" s="28"/>
      <c r="GG119" s="28"/>
      <c r="GH119" s="28"/>
      <c r="GI119" s="28"/>
      <c r="GJ119" s="28"/>
      <c r="GK119" s="28"/>
      <c r="GL119" s="28"/>
      <c r="GM119" s="28"/>
      <c r="GN119" s="28"/>
      <c r="GO119" s="28"/>
      <c r="GP119" s="28"/>
      <c r="GQ119" s="28"/>
      <c r="GR119" s="28"/>
      <c r="GS119" s="28"/>
      <c r="GT119" s="28"/>
      <c r="GU119" s="28"/>
      <c r="GV119" s="28"/>
      <c r="GW119" s="28"/>
      <c r="GX119" s="28"/>
      <c r="GY119" s="28"/>
      <c r="GZ119" s="28"/>
      <c r="HA119" s="28"/>
      <c r="HB119" s="28"/>
      <c r="HC119" s="28"/>
      <c r="HD119" s="28"/>
      <c r="HE119" s="28"/>
      <c r="HF119" s="28"/>
      <c r="HG119" s="28"/>
      <c r="HH119" s="28"/>
      <c r="HI119" s="28"/>
      <c r="HJ119" s="28"/>
      <c r="HK119" s="28"/>
      <c r="HL119" s="28"/>
      <c r="HM119" s="28"/>
      <c r="HN119" s="28"/>
      <c r="HO119" s="28"/>
      <c r="HP119" s="28"/>
      <c r="HQ119" s="28"/>
      <c r="HR119" s="28"/>
      <c r="HS119" s="28"/>
      <c r="HT119" s="28"/>
      <c r="HU119" s="28"/>
      <c r="HV119" s="28"/>
      <c r="HW119" s="28"/>
      <c r="HX119" s="28"/>
      <c r="HY119" s="28"/>
      <c r="HZ119" s="28"/>
      <c r="IA119" s="28"/>
      <c r="IB119" s="28"/>
      <c r="IC119" s="28"/>
      <c r="ID119" s="28"/>
      <c r="IE119" s="28"/>
      <c r="IF119" s="28"/>
      <c r="IG119" s="28"/>
      <c r="IH119" s="28"/>
      <c r="II119" s="28"/>
      <c r="IJ119" s="28"/>
      <c r="IK119" s="28"/>
      <c r="IL119" s="28"/>
      <c r="IM119" s="28"/>
      <c r="IN119" s="28"/>
      <c r="IO119" s="28"/>
      <c r="IP119" s="28"/>
      <c r="IQ119" s="28"/>
      <c r="IR119" s="28"/>
      <c r="IS119" s="28"/>
    </row>
    <row r="120" s="5" customFormat="1" ht="24" customHeight="1" spans="1:253">
      <c r="A120" s="6"/>
      <c r="B120" s="21" t="s">
        <v>195</v>
      </c>
      <c r="C120" s="22">
        <f>C121+C122</f>
        <v>104325</v>
      </c>
      <c r="D120" s="22">
        <f>D121+D122</f>
        <v>11762</v>
      </c>
      <c r="E120" s="22">
        <f>E121+E122</f>
        <v>8260</v>
      </c>
      <c r="F120" s="34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7"/>
      <c r="HD120" s="17"/>
      <c r="HE120" s="17"/>
      <c r="HF120" s="17"/>
      <c r="HG120" s="17"/>
      <c r="HH120" s="17"/>
      <c r="HI120" s="17"/>
      <c r="HJ120" s="17"/>
      <c r="HK120" s="17"/>
      <c r="HL120" s="17"/>
      <c r="HM120" s="17"/>
      <c r="HN120" s="17"/>
      <c r="HO120" s="17"/>
      <c r="HP120" s="17"/>
      <c r="HQ120" s="17"/>
      <c r="HR120" s="17"/>
      <c r="HS120" s="17"/>
      <c r="HT120" s="17"/>
      <c r="HU120" s="17"/>
      <c r="HV120" s="17"/>
      <c r="HW120" s="17"/>
      <c r="HX120" s="17"/>
      <c r="HY120" s="17"/>
      <c r="HZ120" s="17"/>
      <c r="IA120" s="17"/>
      <c r="IB120" s="17"/>
      <c r="IC120" s="17"/>
      <c r="ID120" s="17"/>
      <c r="IE120" s="17"/>
      <c r="IF120" s="17"/>
      <c r="IG120" s="17"/>
      <c r="IH120" s="17"/>
      <c r="II120" s="17"/>
      <c r="IJ120" s="17"/>
      <c r="IK120" s="17"/>
      <c r="IL120" s="17"/>
      <c r="IM120" s="17"/>
      <c r="IN120" s="17"/>
      <c r="IO120" s="17"/>
      <c r="IP120" s="17"/>
      <c r="IQ120" s="17"/>
      <c r="IR120" s="17"/>
      <c r="IS120" s="17"/>
    </row>
    <row r="121" s="5" customFormat="1" ht="24" customHeight="1" spans="1:253">
      <c r="A121" s="6"/>
      <c r="B121" s="21" t="s">
        <v>20</v>
      </c>
      <c r="C121" s="22">
        <f>C123+C126</f>
        <v>15122</v>
      </c>
      <c r="D121" s="22">
        <f>D123+D126</f>
        <v>4112</v>
      </c>
      <c r="E121" s="22">
        <f>E123+E126</f>
        <v>700</v>
      </c>
      <c r="F121" s="34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  <c r="HP121" s="17"/>
      <c r="HQ121" s="17"/>
      <c r="HR121" s="17"/>
      <c r="HS121" s="17"/>
      <c r="HT121" s="17"/>
      <c r="HU121" s="17"/>
      <c r="HV121" s="17"/>
      <c r="HW121" s="17"/>
      <c r="HX121" s="17"/>
      <c r="HY121" s="17"/>
      <c r="HZ121" s="17"/>
      <c r="IA121" s="17"/>
      <c r="IB121" s="17"/>
      <c r="IC121" s="17"/>
      <c r="ID121" s="17"/>
      <c r="IE121" s="17"/>
      <c r="IF121" s="17"/>
      <c r="IG121" s="17"/>
      <c r="IH121" s="17"/>
      <c r="II121" s="17"/>
      <c r="IJ121" s="17"/>
      <c r="IK121" s="17"/>
      <c r="IL121" s="17"/>
      <c r="IM121" s="17"/>
      <c r="IN121" s="17"/>
      <c r="IO121" s="17"/>
      <c r="IP121" s="17"/>
      <c r="IQ121" s="17"/>
      <c r="IR121" s="17"/>
      <c r="IS121" s="17"/>
    </row>
    <row r="122" s="5" customFormat="1" ht="24" customHeight="1" spans="1:253">
      <c r="A122" s="6"/>
      <c r="B122" s="21" t="s">
        <v>21</v>
      </c>
      <c r="C122" s="22">
        <f>SUM(C124:C125,C127:C132)</f>
        <v>89203</v>
      </c>
      <c r="D122" s="22">
        <f>SUM(D124:D125,D127:D132)</f>
        <v>7650</v>
      </c>
      <c r="E122" s="22">
        <f>SUM(E124:E125,E127:E132)</f>
        <v>7560</v>
      </c>
      <c r="F122" s="34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  <c r="IG122" s="17"/>
      <c r="IH122" s="17"/>
      <c r="II122" s="17"/>
      <c r="IJ122" s="17"/>
      <c r="IK122" s="17"/>
      <c r="IL122" s="17"/>
      <c r="IM122" s="17"/>
      <c r="IN122" s="17"/>
      <c r="IO122" s="17"/>
      <c r="IP122" s="17"/>
      <c r="IQ122" s="17"/>
      <c r="IR122" s="17"/>
      <c r="IS122" s="17"/>
    </row>
    <row r="123" s="5" customFormat="1" ht="24" customHeight="1" spans="1:253">
      <c r="A123" s="24" t="s">
        <v>196</v>
      </c>
      <c r="B123" s="29" t="s">
        <v>197</v>
      </c>
      <c r="C123" s="30">
        <v>7389</v>
      </c>
      <c r="D123" s="30">
        <v>2159</v>
      </c>
      <c r="E123" s="30">
        <v>350</v>
      </c>
      <c r="F123" s="31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  <c r="IH123" s="17"/>
      <c r="II123" s="17"/>
      <c r="IJ123" s="17"/>
      <c r="IK123" s="17"/>
      <c r="IL123" s="17"/>
      <c r="IM123" s="17"/>
      <c r="IN123" s="17"/>
      <c r="IO123" s="17"/>
      <c r="IP123" s="17"/>
      <c r="IQ123" s="17"/>
      <c r="IR123" s="17"/>
      <c r="IS123" s="17"/>
    </row>
    <row r="124" s="5" customFormat="1" ht="24" customHeight="1" spans="1:253">
      <c r="A124" s="24" t="s">
        <v>198</v>
      </c>
      <c r="B124" s="29" t="s">
        <v>199</v>
      </c>
      <c r="C124" s="30">
        <v>16117</v>
      </c>
      <c r="D124" s="30">
        <v>2114</v>
      </c>
      <c r="E124" s="30">
        <v>1750</v>
      </c>
      <c r="F124" s="31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  <c r="HP124" s="17"/>
      <c r="HQ124" s="17"/>
      <c r="HR124" s="17"/>
      <c r="HS124" s="17"/>
      <c r="HT124" s="17"/>
      <c r="HU124" s="17"/>
      <c r="HV124" s="17"/>
      <c r="HW124" s="17"/>
      <c r="HX124" s="17"/>
      <c r="HY124" s="17"/>
      <c r="HZ124" s="17"/>
      <c r="IA124" s="17"/>
      <c r="IB124" s="17"/>
      <c r="IC124" s="17"/>
      <c r="ID124" s="17"/>
      <c r="IE124" s="17"/>
      <c r="IF124" s="17"/>
      <c r="IG124" s="17"/>
      <c r="IH124" s="17"/>
      <c r="II124" s="17"/>
      <c r="IJ124" s="17"/>
      <c r="IK124" s="17"/>
      <c r="IL124" s="17"/>
      <c r="IM124" s="17"/>
      <c r="IN124" s="17"/>
      <c r="IO124" s="17"/>
      <c r="IP124" s="17"/>
      <c r="IQ124" s="17"/>
      <c r="IR124" s="17"/>
      <c r="IS124" s="17"/>
    </row>
    <row r="125" s="5" customFormat="1" ht="24" customHeight="1" spans="1:253">
      <c r="A125" s="24" t="s">
        <v>200</v>
      </c>
      <c r="B125" s="29" t="s">
        <v>201</v>
      </c>
      <c r="C125" s="30">
        <v>6441</v>
      </c>
      <c r="D125" s="30">
        <v>1380</v>
      </c>
      <c r="E125" s="30">
        <v>280</v>
      </c>
      <c r="F125" s="31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  <c r="IG125" s="17"/>
      <c r="IH125" s="17"/>
      <c r="II125" s="17"/>
      <c r="IJ125" s="17"/>
      <c r="IK125" s="17"/>
      <c r="IL125" s="17"/>
      <c r="IM125" s="17"/>
      <c r="IN125" s="17"/>
      <c r="IO125" s="17"/>
      <c r="IP125" s="17"/>
      <c r="IQ125" s="17"/>
      <c r="IR125" s="17"/>
      <c r="IS125" s="17"/>
    </row>
    <row r="126" s="5" customFormat="1" ht="24" customHeight="1" spans="1:253">
      <c r="A126" s="24" t="s">
        <v>202</v>
      </c>
      <c r="B126" s="29" t="s">
        <v>203</v>
      </c>
      <c r="C126" s="30">
        <v>7733</v>
      </c>
      <c r="D126" s="30">
        <v>1953</v>
      </c>
      <c r="E126" s="30">
        <v>350</v>
      </c>
      <c r="F126" s="31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  <c r="IH126" s="17"/>
      <c r="II126" s="17"/>
      <c r="IJ126" s="17"/>
      <c r="IK126" s="17"/>
      <c r="IL126" s="17"/>
      <c r="IM126" s="17"/>
      <c r="IN126" s="17"/>
      <c r="IO126" s="17"/>
      <c r="IP126" s="17"/>
      <c r="IQ126" s="17"/>
      <c r="IR126" s="17"/>
      <c r="IS126" s="17"/>
    </row>
    <row r="127" s="5" customFormat="1" ht="24" customHeight="1" spans="1:253">
      <c r="A127" s="24" t="s">
        <v>204</v>
      </c>
      <c r="B127" s="29" t="s">
        <v>205</v>
      </c>
      <c r="C127" s="30">
        <v>5963</v>
      </c>
      <c r="D127" s="30">
        <v>591</v>
      </c>
      <c r="E127" s="30">
        <v>350</v>
      </c>
      <c r="F127" s="31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  <c r="IJ127" s="17"/>
      <c r="IK127" s="17"/>
      <c r="IL127" s="17"/>
      <c r="IM127" s="17"/>
      <c r="IN127" s="17"/>
      <c r="IO127" s="17"/>
      <c r="IP127" s="17"/>
      <c r="IQ127" s="17"/>
      <c r="IR127" s="17"/>
      <c r="IS127" s="17"/>
    </row>
    <row r="128" s="5" customFormat="1" ht="24" customHeight="1" spans="1:253">
      <c r="A128" s="24" t="s">
        <v>206</v>
      </c>
      <c r="B128" s="29" t="s">
        <v>207</v>
      </c>
      <c r="C128" s="30">
        <v>10516</v>
      </c>
      <c r="D128" s="30">
        <v>627</v>
      </c>
      <c r="E128" s="30">
        <v>700</v>
      </c>
      <c r="F128" s="31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  <c r="IH128" s="17"/>
      <c r="II128" s="17"/>
      <c r="IJ128" s="17"/>
      <c r="IK128" s="17"/>
      <c r="IL128" s="17"/>
      <c r="IM128" s="17"/>
      <c r="IN128" s="17"/>
      <c r="IO128" s="17"/>
      <c r="IP128" s="17"/>
      <c r="IQ128" s="17"/>
      <c r="IR128" s="17"/>
      <c r="IS128" s="17"/>
    </row>
    <row r="129" s="5" customFormat="1" ht="24" customHeight="1" spans="1:253">
      <c r="A129" s="24" t="s">
        <v>208</v>
      </c>
      <c r="B129" s="29" t="s">
        <v>209</v>
      </c>
      <c r="C129" s="30">
        <v>10769</v>
      </c>
      <c r="D129" s="30">
        <v>686</v>
      </c>
      <c r="E129" s="30">
        <v>1050</v>
      </c>
      <c r="F129" s="31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  <c r="IH129" s="17"/>
      <c r="II129" s="17"/>
      <c r="IJ129" s="17"/>
      <c r="IK129" s="17"/>
      <c r="IL129" s="17"/>
      <c r="IM129" s="17"/>
      <c r="IN129" s="17"/>
      <c r="IO129" s="17"/>
      <c r="IP129" s="17"/>
      <c r="IQ129" s="17"/>
      <c r="IR129" s="17"/>
      <c r="IS129" s="17"/>
    </row>
    <row r="130" s="5" customFormat="1" ht="24" customHeight="1" spans="1:253">
      <c r="A130" s="24" t="s">
        <v>210</v>
      </c>
      <c r="B130" s="29" t="s">
        <v>211</v>
      </c>
      <c r="C130" s="30">
        <v>13855</v>
      </c>
      <c r="D130" s="30">
        <v>657</v>
      </c>
      <c r="E130" s="30">
        <v>1260</v>
      </c>
      <c r="F130" s="31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  <c r="IH130" s="17"/>
      <c r="II130" s="17"/>
      <c r="IJ130" s="17"/>
      <c r="IK130" s="17"/>
      <c r="IL130" s="17"/>
      <c r="IM130" s="17"/>
      <c r="IN130" s="17"/>
      <c r="IO130" s="17"/>
      <c r="IP130" s="17"/>
      <c r="IQ130" s="17"/>
      <c r="IR130" s="17"/>
      <c r="IS130" s="17"/>
    </row>
    <row r="131" s="5" customFormat="1" ht="24" customHeight="1" spans="1:253">
      <c r="A131" s="24" t="s">
        <v>212</v>
      </c>
      <c r="B131" s="29" t="s">
        <v>213</v>
      </c>
      <c r="C131" s="30">
        <v>10803</v>
      </c>
      <c r="D131" s="30">
        <v>502</v>
      </c>
      <c r="E131" s="30">
        <v>910</v>
      </c>
      <c r="F131" s="31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  <c r="IH131" s="17"/>
      <c r="II131" s="17"/>
      <c r="IJ131" s="17"/>
      <c r="IK131" s="17"/>
      <c r="IL131" s="17"/>
      <c r="IM131" s="17"/>
      <c r="IN131" s="17"/>
      <c r="IO131" s="17"/>
      <c r="IP131" s="17"/>
      <c r="IQ131" s="17"/>
      <c r="IR131" s="17"/>
      <c r="IS131" s="17"/>
    </row>
    <row r="132" s="5" customFormat="1" ht="24" customHeight="1" spans="1:253">
      <c r="A132" s="24" t="s">
        <v>214</v>
      </c>
      <c r="B132" s="29" t="s">
        <v>215</v>
      </c>
      <c r="C132" s="30">
        <v>14739</v>
      </c>
      <c r="D132" s="30">
        <v>1093</v>
      </c>
      <c r="E132" s="30">
        <v>1260</v>
      </c>
      <c r="F132" s="31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  <c r="IG132" s="17"/>
      <c r="IH132" s="17"/>
      <c r="II132" s="17"/>
      <c r="IJ132" s="17"/>
      <c r="IK132" s="17"/>
      <c r="IL132" s="17"/>
      <c r="IM132" s="17"/>
      <c r="IN132" s="17"/>
      <c r="IO132" s="17"/>
      <c r="IP132" s="17"/>
      <c r="IQ132" s="17"/>
      <c r="IR132" s="17"/>
      <c r="IS132" s="17"/>
    </row>
    <row r="133" s="5" customFormat="1" ht="24" customHeight="1" spans="1:253">
      <c r="A133" s="6"/>
      <c r="B133" s="21" t="s">
        <v>216</v>
      </c>
      <c r="C133" s="22">
        <f>C134+C135</f>
        <v>77162</v>
      </c>
      <c r="D133" s="22">
        <f>D134+D135</f>
        <v>13667</v>
      </c>
      <c r="E133" s="22">
        <f>E134+E135</f>
        <v>4200</v>
      </c>
      <c r="F133" s="39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  <c r="IJ133" s="17"/>
      <c r="IK133" s="17"/>
      <c r="IL133" s="17"/>
      <c r="IM133" s="17"/>
      <c r="IN133" s="17"/>
      <c r="IO133" s="17"/>
      <c r="IP133" s="17"/>
      <c r="IQ133" s="17"/>
      <c r="IR133" s="17"/>
      <c r="IS133" s="17"/>
    </row>
    <row r="134" s="6" customFormat="1" ht="20.1" hidden="1" customHeight="1" spans="1:253">
      <c r="A134" s="24" t="s">
        <v>217</v>
      </c>
      <c r="B134" s="25" t="s">
        <v>218</v>
      </c>
      <c r="C134" s="26"/>
      <c r="D134" s="26"/>
      <c r="E134" s="26"/>
      <c r="F134" s="27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</row>
    <row r="135" s="5" customFormat="1" ht="24" customHeight="1" spans="1:253">
      <c r="A135" s="6"/>
      <c r="B135" s="21" t="s">
        <v>219</v>
      </c>
      <c r="C135" s="22">
        <f>C136+C137</f>
        <v>77162</v>
      </c>
      <c r="D135" s="22">
        <f>D136+D137</f>
        <v>13667</v>
      </c>
      <c r="E135" s="22">
        <f>E136+E137</f>
        <v>4200</v>
      </c>
      <c r="F135" s="34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  <c r="IG135" s="17"/>
      <c r="IH135" s="17"/>
      <c r="II135" s="17"/>
      <c r="IJ135" s="17"/>
      <c r="IK135" s="17"/>
      <c r="IL135" s="17"/>
      <c r="IM135" s="17"/>
      <c r="IN135" s="17"/>
      <c r="IO135" s="17"/>
      <c r="IP135" s="17"/>
      <c r="IQ135" s="17"/>
      <c r="IR135" s="17"/>
      <c r="IS135" s="17"/>
    </row>
    <row r="136" s="5" customFormat="1" ht="24" customHeight="1" spans="1:253">
      <c r="A136" s="6"/>
      <c r="B136" s="21" t="s">
        <v>20</v>
      </c>
      <c r="C136" s="22">
        <f>SUM(C138:C140,C143:C145)</f>
        <v>55296</v>
      </c>
      <c r="D136" s="22">
        <f>SUM(D138:D140,D143:D145)</f>
        <v>9690</v>
      </c>
      <c r="E136" s="22">
        <f>SUM(E138:E140,E143:E145)</f>
        <v>2170</v>
      </c>
      <c r="F136" s="34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  <c r="HP136" s="17"/>
      <c r="HQ136" s="17"/>
      <c r="HR136" s="17"/>
      <c r="HS136" s="17"/>
      <c r="HT136" s="17"/>
      <c r="HU136" s="17"/>
      <c r="HV136" s="17"/>
      <c r="HW136" s="17"/>
      <c r="HX136" s="17"/>
      <c r="HY136" s="17"/>
      <c r="HZ136" s="17"/>
      <c r="IA136" s="17"/>
      <c r="IB136" s="17"/>
      <c r="IC136" s="17"/>
      <c r="ID136" s="17"/>
      <c r="IE136" s="17"/>
      <c r="IF136" s="17"/>
      <c r="IG136" s="17"/>
      <c r="IH136" s="17"/>
      <c r="II136" s="17"/>
      <c r="IJ136" s="17"/>
      <c r="IK136" s="17"/>
      <c r="IL136" s="17"/>
      <c r="IM136" s="17"/>
      <c r="IN136" s="17"/>
      <c r="IO136" s="17"/>
      <c r="IP136" s="17"/>
      <c r="IQ136" s="17"/>
      <c r="IR136" s="17"/>
      <c r="IS136" s="17"/>
    </row>
    <row r="137" s="5" customFormat="1" ht="24" customHeight="1" spans="1:253">
      <c r="A137" s="6"/>
      <c r="B137" s="21" t="s">
        <v>21</v>
      </c>
      <c r="C137" s="22">
        <f>SUM(C141:C142)</f>
        <v>21866</v>
      </c>
      <c r="D137" s="22">
        <f>SUM(D141:D142)</f>
        <v>3977</v>
      </c>
      <c r="E137" s="22">
        <f>SUM(E141:E142)</f>
        <v>2030</v>
      </c>
      <c r="F137" s="34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  <c r="IG137" s="17"/>
      <c r="IH137" s="17"/>
      <c r="II137" s="17"/>
      <c r="IJ137" s="17"/>
      <c r="IK137" s="17"/>
      <c r="IL137" s="17"/>
      <c r="IM137" s="17"/>
      <c r="IN137" s="17"/>
      <c r="IO137" s="17"/>
      <c r="IP137" s="17"/>
      <c r="IQ137" s="17"/>
      <c r="IR137" s="17"/>
      <c r="IS137" s="17"/>
    </row>
    <row r="138" s="5" customFormat="1" ht="24" customHeight="1" spans="1:253">
      <c r="A138" s="24" t="s">
        <v>220</v>
      </c>
      <c r="B138" s="29" t="s">
        <v>221</v>
      </c>
      <c r="C138" s="30">
        <v>10356</v>
      </c>
      <c r="D138" s="30">
        <v>3763</v>
      </c>
      <c r="E138" s="30">
        <v>700</v>
      </c>
      <c r="F138" s="31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  <c r="IJ138" s="17"/>
      <c r="IK138" s="17"/>
      <c r="IL138" s="17"/>
      <c r="IM138" s="17"/>
      <c r="IN138" s="17"/>
      <c r="IO138" s="17"/>
      <c r="IP138" s="17"/>
      <c r="IQ138" s="17"/>
      <c r="IR138" s="17"/>
      <c r="IS138" s="17"/>
    </row>
    <row r="139" s="5" customFormat="1" ht="24" customHeight="1" spans="1:253">
      <c r="A139" s="24" t="s">
        <v>222</v>
      </c>
      <c r="B139" s="29" t="s">
        <v>223</v>
      </c>
      <c r="C139" s="30">
        <v>8698</v>
      </c>
      <c r="D139" s="30">
        <v>895</v>
      </c>
      <c r="E139" s="30">
        <v>140</v>
      </c>
      <c r="F139" s="31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  <c r="IH139" s="17"/>
      <c r="II139" s="17"/>
      <c r="IJ139" s="17"/>
      <c r="IK139" s="17"/>
      <c r="IL139" s="17"/>
      <c r="IM139" s="17"/>
      <c r="IN139" s="17"/>
      <c r="IO139" s="17"/>
      <c r="IP139" s="17"/>
      <c r="IQ139" s="17"/>
      <c r="IR139" s="17"/>
      <c r="IS139" s="17"/>
    </row>
    <row r="140" s="5" customFormat="1" ht="24" customHeight="1" spans="1:253">
      <c r="A140" s="24" t="s">
        <v>224</v>
      </c>
      <c r="B140" s="29" t="s">
        <v>225</v>
      </c>
      <c r="C140" s="30">
        <v>9941</v>
      </c>
      <c r="D140" s="30">
        <v>1698</v>
      </c>
      <c r="E140" s="30">
        <v>350</v>
      </c>
      <c r="F140" s="31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  <c r="IH140" s="17"/>
      <c r="II140" s="17"/>
      <c r="IJ140" s="17"/>
      <c r="IK140" s="17"/>
      <c r="IL140" s="17"/>
      <c r="IM140" s="17"/>
      <c r="IN140" s="17"/>
      <c r="IO140" s="17"/>
      <c r="IP140" s="17"/>
      <c r="IQ140" s="17"/>
      <c r="IR140" s="17"/>
      <c r="IS140" s="17"/>
    </row>
    <row r="141" s="5" customFormat="1" ht="24" customHeight="1" spans="1:253">
      <c r="A141" s="24" t="s">
        <v>226</v>
      </c>
      <c r="B141" s="29" t="s">
        <v>227</v>
      </c>
      <c r="C141" s="30">
        <v>11393</v>
      </c>
      <c r="D141" s="30">
        <v>3072</v>
      </c>
      <c r="E141" s="30">
        <v>1050</v>
      </c>
      <c r="F141" s="31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  <c r="IH141" s="17"/>
      <c r="II141" s="17"/>
      <c r="IJ141" s="17"/>
      <c r="IK141" s="17"/>
      <c r="IL141" s="17"/>
      <c r="IM141" s="17"/>
      <c r="IN141" s="17"/>
      <c r="IO141" s="17"/>
      <c r="IP141" s="17"/>
      <c r="IQ141" s="17"/>
      <c r="IR141" s="17"/>
      <c r="IS141" s="17"/>
    </row>
    <row r="142" s="5" customFormat="1" ht="24" customHeight="1" spans="1:253">
      <c r="A142" s="24" t="s">
        <v>228</v>
      </c>
      <c r="B142" s="29" t="s">
        <v>229</v>
      </c>
      <c r="C142" s="30">
        <v>10473</v>
      </c>
      <c r="D142" s="30">
        <v>905</v>
      </c>
      <c r="E142" s="30">
        <v>980</v>
      </c>
      <c r="F142" s="31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  <c r="IH142" s="17"/>
      <c r="II142" s="17"/>
      <c r="IJ142" s="17"/>
      <c r="IK142" s="17"/>
      <c r="IL142" s="17"/>
      <c r="IM142" s="17"/>
      <c r="IN142" s="17"/>
      <c r="IO142" s="17"/>
      <c r="IP142" s="17"/>
      <c r="IQ142" s="17"/>
      <c r="IR142" s="17"/>
      <c r="IS142" s="17"/>
    </row>
    <row r="143" s="5" customFormat="1" ht="24" customHeight="1" spans="1:253">
      <c r="A143" s="24" t="s">
        <v>230</v>
      </c>
      <c r="B143" s="29" t="s">
        <v>231</v>
      </c>
      <c r="C143" s="30">
        <v>7869</v>
      </c>
      <c r="D143" s="30">
        <v>869</v>
      </c>
      <c r="E143" s="30">
        <v>280</v>
      </c>
      <c r="F143" s="31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  <c r="IH143" s="17"/>
      <c r="II143" s="17"/>
      <c r="IJ143" s="17"/>
      <c r="IK143" s="17"/>
      <c r="IL143" s="17"/>
      <c r="IM143" s="17"/>
      <c r="IN143" s="17"/>
      <c r="IO143" s="17"/>
      <c r="IP143" s="17"/>
      <c r="IQ143" s="17"/>
      <c r="IR143" s="17"/>
      <c r="IS143" s="17"/>
    </row>
    <row r="144" s="5" customFormat="1" ht="24" customHeight="1" spans="1:253">
      <c r="A144" s="40" t="s">
        <v>232</v>
      </c>
      <c r="B144" s="29" t="s">
        <v>233</v>
      </c>
      <c r="C144" s="30">
        <v>9736</v>
      </c>
      <c r="D144" s="30">
        <v>1421</v>
      </c>
      <c r="E144" s="30">
        <v>0</v>
      </c>
      <c r="F144" s="31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  <c r="IH144" s="17"/>
      <c r="II144" s="17"/>
      <c r="IJ144" s="17"/>
      <c r="IK144" s="17"/>
      <c r="IL144" s="17"/>
      <c r="IM144" s="17"/>
      <c r="IN144" s="17"/>
      <c r="IO144" s="17"/>
      <c r="IP144" s="17"/>
      <c r="IQ144" s="17"/>
      <c r="IR144" s="17"/>
      <c r="IS144" s="17"/>
    </row>
    <row r="145" s="5" customFormat="1" ht="24" customHeight="1" spans="1:253">
      <c r="A145" s="41" t="s">
        <v>234</v>
      </c>
      <c r="B145" s="29" t="s">
        <v>235</v>
      </c>
      <c r="C145" s="30">
        <v>8696</v>
      </c>
      <c r="D145" s="30">
        <v>1044</v>
      </c>
      <c r="E145" s="30">
        <v>700</v>
      </c>
      <c r="F145" s="31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  <c r="IH145" s="17"/>
      <c r="II145" s="17"/>
      <c r="IJ145" s="17"/>
      <c r="IK145" s="17"/>
      <c r="IL145" s="17"/>
      <c r="IM145" s="17"/>
      <c r="IN145" s="17"/>
      <c r="IO145" s="17"/>
      <c r="IP145" s="17"/>
      <c r="IQ145" s="17"/>
      <c r="IR145" s="17"/>
      <c r="IS145" s="17"/>
    </row>
    <row r="146" s="7" customFormat="1" ht="24" customHeight="1" spans="1:253">
      <c r="A146" s="28"/>
      <c r="B146" s="21" t="s">
        <v>236</v>
      </c>
      <c r="C146" s="42">
        <v>1316</v>
      </c>
      <c r="D146" s="42"/>
      <c r="E146" s="42">
        <v>350</v>
      </c>
      <c r="F146" s="43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  <c r="IJ146" s="17"/>
      <c r="IK146" s="17"/>
      <c r="IL146" s="17"/>
      <c r="IM146" s="17"/>
      <c r="IN146" s="17"/>
      <c r="IO146" s="17"/>
      <c r="IP146" s="17"/>
      <c r="IQ146" s="17"/>
      <c r="IR146" s="17"/>
      <c r="IS146" s="17"/>
    </row>
  </sheetData>
  <autoFilter ref="A12:IS146">
    <filterColumn colId="2">
      <filters>
        <filter val="91,029.00"/>
        <filter val="1,058.00"/>
        <filter val="11,095.00"/>
        <filter val="81,231.00"/>
        <filter val="11,270.00"/>
        <filter val="1,316.00"/>
        <filter val="11,393.00"/>
        <filter val="11,416.00"/>
        <filter val="1,591.00"/>
        <filter val="11,819.00"/>
        <filter val="21,842.00"/>
        <filter val="1,856.00"/>
        <filter val="21,866.00"/>
        <filter val="10,110.00"/>
        <filter val="10,140.00"/>
        <filter val="10,328.00"/>
        <filter val="10,356.00"/>
        <filter val="10,473.00"/>
        <filter val="10,516.00"/>
        <filter val="10,740.00"/>
        <filter val="10,769.00"/>
        <filter val="10,803.00"/>
        <filter val="20,909.00"/>
        <filter val="50,919.00"/>
        <filter val="818.00"/>
        <filter val="872.00"/>
        <filter val="5,110.00"/>
        <filter val="5,116.00"/>
        <filter val="15,122.00"/>
        <filter val="5,242.00"/>
        <filter val="5,275.00"/>
        <filter val="55,296.00"/>
        <filter val="5,313.00"/>
        <filter val="15,411.00"/>
        <filter val="5,525.00"/>
        <filter val="5,674.00"/>
        <filter val="75,686.00"/>
        <filter val="5,963.00"/>
        <filter val="104,325.00"/>
        <filter val="4,392.00"/>
        <filter val="4,409.00"/>
        <filter val="4,466.00"/>
        <filter val="14,467.00"/>
        <filter val="14,739.00"/>
        <filter val="4,908.00"/>
        <filter val="13,126.00"/>
        <filter val="13,132.00"/>
        <filter val="3,230.00"/>
        <filter val="3,382.00"/>
        <filter val="3,456.00"/>
        <filter val="3,674.00"/>
        <filter val="73,762.00"/>
        <filter val="13,855.00"/>
        <filter val="3,959.00"/>
        <filter val="142,004.00"/>
        <filter val="2,084.00"/>
        <filter val="2,176.00"/>
        <filter val="12,184.00"/>
        <filter val="2,204.00"/>
        <filter val="12,211.00"/>
        <filter val="2,329.00"/>
        <filter val="12,598.00"/>
        <filter val="52,760.00"/>
        <filter val="42,843.00"/>
        <filter val="2,865.00"/>
        <filter val="9,007.00"/>
        <filter val="89,173.00"/>
        <filter val="89,203.00"/>
        <filter val="19,216.00"/>
        <filter val="9,251.00"/>
        <filter val="9,736.00"/>
        <filter val="139,800.00"/>
        <filter val="49,816.00"/>
        <filter val="49,861.00"/>
        <filter val="19,917.00"/>
        <filter val="9,941.00"/>
        <filter val="8,255.00"/>
        <filter val="128,446.00"/>
        <filter val="8,422.00"/>
        <filter val="8,500.00"/>
        <filter val="8,696.00"/>
        <filter val="8,698.00"/>
        <filter val="8,716.00"/>
        <filter val="8,717.00"/>
        <filter val="18,720.00"/>
        <filter val="8,767.00"/>
        <filter val="8,876.00"/>
        <filter val="118,891.00"/>
        <filter val="8,903.00"/>
        <filter val="8,940.00"/>
        <filter val="8,953.00"/>
        <filter val="48,998.00"/>
        <filter val="7,018.00"/>
        <filter val="27,080.00"/>
        <filter val="77,162.00"/>
        <filter val="7,389.00"/>
        <filter val="7,543.00"/>
        <filter val="7,713.00"/>
        <filter val="7,733.00"/>
        <filter val="7,869.00"/>
        <filter val="7,979.00"/>
        <filter val="16,117.00"/>
        <filter val="6,140.00"/>
        <filter val="6,282.00"/>
        <filter val="6,358.00"/>
        <filter val="6,441.00"/>
        <filter val="6,476.00"/>
        <filter val="6,488.00"/>
        <filter val="6,571.00"/>
        <filter val="6,583.00"/>
        <filter val="6,595.00"/>
        <filter val="6,610.00"/>
        <filter val="36,787.00"/>
        <filter val="6,844.00"/>
        <filter val="86,905.00"/>
        <filter val="6,906.00"/>
        <filter val="6,947.00"/>
        <filter val="6,957.00"/>
        <filter val="16,960.00"/>
      </filters>
    </filterColumn>
    <extLst/>
  </autoFilter>
  <mergeCells count="1">
    <mergeCell ref="B2:F2"/>
  </mergeCells>
  <pageMargins left="0.751388888888889" right="0.751388888888889" top="1" bottom="1" header="0.5" footer="0.5"/>
  <pageSetup paperSize="9" scale="7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李娜</cp:lastModifiedBy>
  <dcterms:created xsi:type="dcterms:W3CDTF">2022-12-01T19:06:00Z</dcterms:created>
  <dcterms:modified xsi:type="dcterms:W3CDTF">2025-12-12T12:21:49Z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4D5C4232418945B8DE4959679D850E2F</vt:lpwstr>
  </property>
</Properties>
</file>