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" sheetId="1" r:id="rId1"/>
  </sheets>
  <definedNames>
    <definedName name="_xlnm._FilterDatabase" localSheetId="0" hidden="1">附表1!$A$6:$N$152</definedName>
    <definedName name="_xlnm.Print_Titles" localSheetId="0">附表1!$4:$6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贵阳国家级高新技术产业开发区
</t>
        </r>
      </text>
    </comment>
    <comment ref="G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其中黔东南州农科院15.4万
</t>
        </r>
      </text>
    </comment>
  </commentList>
</comments>
</file>

<file path=xl/sharedStrings.xml><?xml version="1.0" encoding="utf-8"?>
<sst xmlns="http://schemas.openxmlformats.org/spreadsheetml/2006/main" count="263" uniqueCount="247">
  <si>
    <t>附件1</t>
  </si>
  <si>
    <t>2019年省级农业生产发展专项资金（农业产业发展用于水果产业发展、辣椒产业发展，农业技术服务用于种业发展专项）安排情况表</t>
  </si>
  <si>
    <t>[制表]省农业农村厅计划财务处</t>
  </si>
  <si>
    <t xml:space="preserve">        单位：万元</t>
  </si>
  <si>
    <t>单   位</t>
  </si>
  <si>
    <t>省级资金分配金额</t>
  </si>
  <si>
    <t>备 注</t>
  </si>
  <si>
    <t>合计</t>
  </si>
  <si>
    <t>农业产业发展</t>
  </si>
  <si>
    <t>农业技术服务</t>
  </si>
  <si>
    <t>单位编码</t>
  </si>
  <si>
    <t>小计</t>
  </si>
  <si>
    <t>水果产业发展</t>
  </si>
  <si>
    <t>辣椒产业发展</t>
  </si>
  <si>
    <t>种业发展</t>
  </si>
  <si>
    <t xml:space="preserve">      合      计</t>
  </si>
  <si>
    <t>省级主管部门合计</t>
  </si>
  <si>
    <t xml:space="preserve">    省农业农村厅本级</t>
  </si>
  <si>
    <t xml:space="preserve">    贵州省种子管理站</t>
  </si>
  <si>
    <t>“50201办公经费”74万元，“50202会议费”7.03万元，“50203培训费”25.85万元，“50209维修（护）费”60万元，“50306基础设施建设”250万元。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</si>
  <si>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</si>
  <si>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</si>
  <si>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</si>
  <si>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</si>
  <si>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</si>
  <si>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</si>
  <si>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</si>
  <si>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</si>
  <si>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</si>
  <si>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</si>
  <si>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</si>
  <si>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</si>
  <si>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</si>
  <si>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</si>
  <si>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</si>
  <si>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</si>
  <si>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</si>
  <si>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</si>
  <si>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</si>
  <si>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</si>
  <si>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</si>
  <si>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</si>
  <si>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</si>
  <si>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</si>
  <si>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</si>
  <si>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</si>
  <si>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</si>
  <si>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</si>
  <si>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</si>
  <si>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</si>
  <si>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</si>
  <si>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贵阳国家高新技术产业开发区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</si>
  <si>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</si>
  <si>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</si>
  <si>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</si>
  <si>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</si>
  <si>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</si>
  <si>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</si>
  <si>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</si>
  <si>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</si>
  <si>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</si>
  <si>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</si>
  <si>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</si>
  <si>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</si>
  <si>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</si>
  <si>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</si>
  <si>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</si>
  <si>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</si>
  <si>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辣椒产业：新蒲新区200万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</si>
  <si>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</si>
  <si>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</si>
  <si>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</si>
  <si>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</si>
  <si>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</si>
  <si>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</si>
  <si>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</si>
  <si>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</si>
  <si>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</si>
  <si>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</si>
  <si>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</si>
  <si>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</si>
  <si>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</si>
  <si>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</si>
  <si>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</si>
  <si>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</si>
  <si>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</si>
  <si>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</si>
  <si>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</si>
  <si>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</si>
  <si>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</si>
  <si>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</si>
  <si>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</si>
  <si>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</si>
  <si>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</si>
  <si>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</si>
  <si>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</si>
  <si>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</si>
  <si>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</si>
  <si>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</si>
  <si>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</si>
  <si>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</si>
  <si>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</si>
  <si>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</si>
  <si>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</si>
  <si>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</si>
  <si>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</si>
  <si>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</si>
  <si>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</si>
  <si>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</si>
  <si>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</si>
  <si>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</si>
  <si>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</si>
  <si>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</si>
  <si>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</si>
  <si>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</si>
  <si>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</si>
  <si>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</si>
  <si>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</si>
  <si>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</si>
  <si>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</si>
  <si>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</si>
  <si>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</si>
  <si>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</si>
  <si>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</si>
  <si>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</si>
  <si>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</si>
  <si>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</si>
  <si>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</si>
  <si>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</si>
  <si>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</si>
  <si>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</si>
  <si>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</si>
  <si>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</si>
  <si>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</si>
  <si>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</si>
  <si>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</si>
  <si>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</si>
  <si>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</si>
  <si>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</si>
  <si>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</si>
  <si>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</si>
  <si>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</si>
  <si>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</si>
  <si>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</si>
  <si>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</si>
  <si>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</si>
  <si>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>黔东南农科院15.4万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</si>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</sst>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30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17" fillId="21" borderId="13" applyNumberFormat="false" applyAlignment="false" applyProtection="false">
      <alignment vertical="center"/>
    </xf>
    <xf numFmtId="0" fontId="23" fillId="30" borderId="14" applyNumberFormat="false" applyAlignment="false" applyProtection="false">
      <alignment vertical="center"/>
    </xf>
    <xf numFmtId="0" fontId="24" fillId="36" borderId="15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6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/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1" fillId="0" borderId="0" xfId="46" applyFont="true"/>
    <xf numFmtId="0" fontId="0" fillId="0" borderId="0" xfId="46"/>
    <xf numFmtId="0" fontId="0" fillId="0" borderId="0" xfId="46" applyAlignment="true">
      <alignment vertical="center"/>
    </xf>
    <xf numFmtId="0" fontId="2" fillId="0" borderId="0" xfId="46" applyFont="true" applyAlignment="true">
      <alignment vertical="center"/>
    </xf>
    <xf numFmtId="0" fontId="3" fillId="0" borderId="0" xfId="46" applyFont="true"/>
    <xf numFmtId="0" fontId="4" fillId="0" borderId="0" xfId="46" applyFont="true" applyAlignment="true">
      <alignment horizontal="center" vertical="center" wrapText="true"/>
    </xf>
    <xf numFmtId="0" fontId="0" fillId="0" borderId="0" xfId="46" applyAlignment="true">
      <alignment horizontal="left" vertical="center"/>
    </xf>
    <xf numFmtId="0" fontId="1" fillId="0" borderId="1" xfId="46" applyFont="true" applyBorder="true" applyAlignment="true">
      <alignment horizontal="center" vertical="center" wrapText="true"/>
    </xf>
    <xf numFmtId="0" fontId="0" fillId="0" borderId="1" xfId="46" applyBorder="true" applyAlignment="true">
      <alignment horizontal="center" vertical="center"/>
    </xf>
    <xf numFmtId="0" fontId="0" fillId="0" borderId="2" xfId="46" applyFont="true" applyBorder="true" applyAlignment="true">
      <alignment horizontal="center" vertical="center" wrapText="true"/>
    </xf>
    <xf numFmtId="0" fontId="0" fillId="0" borderId="3" xfId="46" applyBorder="true" applyAlignment="true">
      <alignment horizontal="center" vertical="center"/>
    </xf>
    <xf numFmtId="0" fontId="0" fillId="0" borderId="4" xfId="46" applyFont="true" applyBorder="true" applyAlignment="true">
      <alignment horizontal="center" vertical="center" wrapText="true"/>
    </xf>
    <xf numFmtId="0" fontId="0" fillId="0" borderId="1" xfId="46" applyFont="true" applyBorder="true" applyAlignment="true">
      <alignment horizontal="center" vertical="center" wrapText="true"/>
    </xf>
    <xf numFmtId="3" fontId="1" fillId="2" borderId="1" xfId="46" applyNumberFormat="true" applyFont="true" applyFill="true" applyBorder="true" applyAlignment="true" applyProtection="true">
      <alignment vertical="center"/>
    </xf>
    <xf numFmtId="177" fontId="0" fillId="2" borderId="1" xfId="46" applyNumberFormat="true" applyFont="true" applyFill="true" applyBorder="true" applyAlignment="true">
      <alignment horizontal="right"/>
    </xf>
    <xf numFmtId="177" fontId="0" fillId="2" borderId="1" xfId="46" applyNumberFormat="true" applyFont="true" applyFill="true" applyBorder="true" applyAlignment="true">
      <alignment horizontal="right" vertical="center"/>
    </xf>
    <xf numFmtId="3" fontId="1" fillId="2" borderId="1" xfId="46" applyNumberFormat="true" applyFont="true" applyFill="true" applyBorder="true" applyAlignment="true" applyProtection="true">
      <alignment horizontal="center" vertical="center"/>
    </xf>
    <xf numFmtId="3" fontId="1" fillId="3" borderId="1" xfId="46" applyNumberFormat="true" applyFont="true" applyFill="true" applyBorder="true" applyAlignment="true" applyProtection="true">
      <alignment horizontal="left" vertical="center"/>
    </xf>
    <xf numFmtId="177" fontId="0" fillId="3" borderId="1" xfId="46" applyNumberFormat="true" applyFont="true" applyFill="true" applyBorder="true" applyAlignment="true">
      <alignment horizontal="right"/>
    </xf>
    <xf numFmtId="49" fontId="0" fillId="4" borderId="5" xfId="46" applyNumberFormat="true" applyFill="true" applyBorder="true" applyAlignment="true">
      <alignment horizontal="left"/>
    </xf>
    <xf numFmtId="3" fontId="1" fillId="4" borderId="1" xfId="46" applyNumberFormat="true" applyFont="true" applyFill="true" applyBorder="true" applyAlignment="true" applyProtection="true">
      <alignment horizontal="left" vertical="center"/>
    </xf>
    <xf numFmtId="177" fontId="0" fillId="0" borderId="1" xfId="46" applyNumberFormat="true" applyFont="true" applyFill="true" applyBorder="true" applyAlignment="true">
      <alignment horizontal="right" vertical="center"/>
    </xf>
    <xf numFmtId="177" fontId="0" fillId="0" borderId="1" xfId="46" applyNumberFormat="true" applyFont="true" applyFill="true" applyBorder="true" applyAlignment="true">
      <alignment horizontal="right"/>
    </xf>
    <xf numFmtId="49" fontId="0" fillId="4" borderId="0" xfId="46" applyNumberFormat="true" applyFill="true" applyAlignment="true">
      <alignment horizontal="left"/>
    </xf>
    <xf numFmtId="3" fontId="1" fillId="4" borderId="1" xfId="0" applyNumberFormat="true" applyFont="true" applyFill="true" applyBorder="true" applyAlignment="true" applyProtection="true">
      <alignment horizontal="left" vertical="center"/>
    </xf>
    <xf numFmtId="177" fontId="0" fillId="0" borderId="6" xfId="46" applyNumberFormat="true" applyFont="true" applyFill="true" applyBorder="true" applyAlignment="true">
      <alignment horizontal="right"/>
    </xf>
    <xf numFmtId="0" fontId="5" fillId="0" borderId="0" xfId="46" applyFont="true" applyAlignment="true">
      <alignment horizontal="center" vertical="center" wrapText="true"/>
    </xf>
    <xf numFmtId="0" fontId="0" fillId="0" borderId="7" xfId="46" applyBorder="true" applyAlignment="true">
      <alignment horizontal="center" vertical="center"/>
    </xf>
    <xf numFmtId="0" fontId="0" fillId="0" borderId="6" xfId="46" applyBorder="true" applyAlignment="true">
      <alignment horizontal="center" vertical="center"/>
    </xf>
    <xf numFmtId="177" fontId="2" fillId="2" borderId="1" xfId="46" applyNumberFormat="true" applyFont="true" applyFill="true" applyBorder="true" applyAlignment="true">
      <alignment horizontal="left" vertical="center" wrapText="true"/>
    </xf>
    <xf numFmtId="177" fontId="2" fillId="3" borderId="1" xfId="46" applyNumberFormat="true" applyFont="true" applyFill="true" applyBorder="true" applyAlignment="true">
      <alignment horizontal="left" vertical="center" wrapText="true"/>
    </xf>
    <xf numFmtId="176" fontId="0" fillId="5" borderId="1" xfId="0" applyNumberFormat="true" applyFill="true" applyBorder="true" applyAlignment="true">
      <alignment vertical="center"/>
    </xf>
    <xf numFmtId="177" fontId="2" fillId="0" borderId="1" xfId="46" applyNumberFormat="true" applyFont="true" applyBorder="true" applyAlignment="true">
      <alignment horizontal="left" vertical="center" wrapText="true"/>
    </xf>
    <xf numFmtId="177" fontId="0" fillId="5" borderId="6" xfId="0" applyNumberFormat="true" applyFont="true" applyFill="true" applyBorder="true" applyAlignment="true">
      <alignment horizontal="right"/>
    </xf>
    <xf numFmtId="177" fontId="0" fillId="0" borderId="6" xfId="46" applyNumberFormat="true" applyFont="true" applyFill="true" applyBorder="true" applyAlignment="true">
      <alignment horizontal="right" vertical="center"/>
    </xf>
    <xf numFmtId="49" fontId="0" fillId="4" borderId="8" xfId="46" applyNumberFormat="true" applyFill="true" applyBorder="true" applyAlignment="true">
      <alignment horizontal="left"/>
    </xf>
    <xf numFmtId="3" fontId="1" fillId="4" borderId="2" xfId="46" applyNumberFormat="true" applyFont="true" applyFill="true" applyBorder="true" applyAlignment="true" applyProtection="true">
      <alignment horizontal="left" vertical="center"/>
    </xf>
    <xf numFmtId="49" fontId="0" fillId="4" borderId="1" xfId="46" applyNumberFormat="true" applyFont="true" applyFill="true" applyBorder="true" applyAlignment="true">
      <alignment horizontal="left"/>
    </xf>
    <xf numFmtId="0" fontId="0" fillId="0" borderId="1" xfId="46" applyBorder="true"/>
    <xf numFmtId="177" fontId="2" fillId="0" borderId="2" xfId="46" applyNumberFormat="true" applyFont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52"/>
  <sheetViews>
    <sheetView tabSelected="1" zoomScale="85" zoomScaleNormal="85" topLeftCell="B1" workbookViewId="0">
      <pane xSplit="1" ySplit="7" topLeftCell="C8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4.25"/>
  <cols>
    <col min="1" max="1" width="13.25" style="2" hidden="true" customWidth="true"/>
    <col min="2" max="2" width="42.75" style="2" customWidth="true"/>
    <col min="3" max="4" width="13.0833333333333" style="2" customWidth="true"/>
    <col min="5" max="6" width="14.2583333333333" style="3" customWidth="true"/>
    <col min="7" max="7" width="14.2583333333333" style="2" customWidth="true"/>
    <col min="8" max="8" width="27.1833333333333" style="4" customWidth="true"/>
    <col min="9" max="9" width="9" style="2"/>
    <col min="10" max="14" width="9" style="2" hidden="true" customWidth="true"/>
    <col min="15" max="16" width="9" style="2" customWidth="true"/>
    <col min="17" max="16384" width="9" style="2"/>
  </cols>
  <sheetData>
    <row r="1" ht="16.5" customHeight="true" spans="2:2">
      <c r="B1" s="5" t="s">
        <v>0</v>
      </c>
    </row>
    <row r="2" ht="57" customHeight="true" spans="2:8">
      <c r="B2" s="6" t="s">
        <v>1</v>
      </c>
      <c r="C2" s="6"/>
      <c r="D2" s="6"/>
      <c r="E2" s="6"/>
      <c r="F2" s="6"/>
      <c r="G2" s="6"/>
      <c r="H2" s="27"/>
    </row>
    <row r="3" ht="18.75" customHeight="true" spans="2:7">
      <c r="B3" s="7" t="s">
        <v>2</v>
      </c>
      <c r="G3" s="2" t="s">
        <v>3</v>
      </c>
    </row>
    <row r="4" customFormat="true" ht="18.75" customHeight="true" spans="1:8">
      <c r="A4" s="2"/>
      <c r="B4" s="8" t="s">
        <v>4</v>
      </c>
      <c r="C4" s="9" t="s">
        <v>5</v>
      </c>
      <c r="D4" s="9"/>
      <c r="E4" s="9"/>
      <c r="F4" s="9"/>
      <c r="G4" s="9"/>
      <c r="H4" s="8" t="s">
        <v>6</v>
      </c>
    </row>
    <row r="5" customFormat="true" ht="18.75" customHeight="true" spans="1:8">
      <c r="A5" s="2"/>
      <c r="B5" s="8"/>
      <c r="C5" s="10" t="s">
        <v>7</v>
      </c>
      <c r="D5" s="11" t="s">
        <v>8</v>
      </c>
      <c r="E5" s="28"/>
      <c r="F5" s="29"/>
      <c r="G5" s="9" t="s">
        <v>9</v>
      </c>
      <c r="H5" s="8"/>
    </row>
    <row r="6" s="1" customFormat="true" ht="26" customHeight="true" spans="1:8">
      <c r="A6" s="1" t="s">
        <v>10</v>
      </c>
      <c r="B6" s="8"/>
      <c r="C6" s="12"/>
      <c r="D6" s="13" t="s">
        <v>11</v>
      </c>
      <c r="E6" s="13" t="s">
        <v>12</v>
      </c>
      <c r="F6" s="13" t="s">
        <v>13</v>
      </c>
      <c r="G6" s="13" t="s">
        <v>14</v>
      </c>
      <c r="H6" s="8"/>
    </row>
    <row r="7" s="1" customFormat="true" ht="18.75" spans="2:14">
      <c r="B7" s="14" t="s">
        <v>15</v>
      </c>
      <c r="C7" s="15">
        <f>SUM(D7,G7)</f>
        <v>4903.54</v>
      </c>
      <c r="D7" s="15">
        <f>SUM(E7:F7)</f>
        <v>3520.66</v>
      </c>
      <c r="E7" s="16">
        <f>E11+E12+E8</f>
        <v>2448.45</v>
      </c>
      <c r="F7" s="16">
        <f>F11+F12+F8</f>
        <v>1072.21</v>
      </c>
      <c r="G7" s="15">
        <f>G11+G12+G8</f>
        <v>1382.88</v>
      </c>
      <c r="H7" s="30"/>
      <c r="J7" s="1">
        <v>235</v>
      </c>
      <c r="K7" s="1">
        <v>255</v>
      </c>
      <c r="L7" s="1">
        <v>195</v>
      </c>
      <c r="M7" s="1">
        <v>150</v>
      </c>
      <c r="N7" s="1">
        <f>SUM(J7:M7)</f>
        <v>835</v>
      </c>
    </row>
    <row r="8" s="1" customFormat="true" ht="18.75" spans="2:8">
      <c r="B8" s="14" t="s">
        <v>16</v>
      </c>
      <c r="C8" s="15">
        <f>SUM(D8,G8)</f>
        <v>693.54</v>
      </c>
      <c r="D8" s="15">
        <f>SUM(E8:F8)</f>
        <v>145.66</v>
      </c>
      <c r="E8" s="16">
        <f>SUM(E9:E10)</f>
        <v>73.45</v>
      </c>
      <c r="F8" s="16">
        <f>SUM(F9:F10)</f>
        <v>72.21</v>
      </c>
      <c r="G8" s="16">
        <f>SUM(G9:G10)</f>
        <v>547.88</v>
      </c>
      <c r="H8" s="30"/>
    </row>
    <row r="9" s="1" customFormat="true" ht="18.75" spans="2:8">
      <c r="B9" s="14" t="s">
        <v>17</v>
      </c>
      <c r="C9" s="16">
        <f>SUM(D9,G9)</f>
        <v>276.66</v>
      </c>
      <c r="D9" s="16">
        <f>SUM(E9:F9)</f>
        <v>145.66</v>
      </c>
      <c r="E9" s="16">
        <v>73.45</v>
      </c>
      <c r="F9" s="16">
        <v>72.21</v>
      </c>
      <c r="G9" s="16">
        <v>131</v>
      </c>
      <c r="H9" s="30"/>
    </row>
    <row r="10" s="1" customFormat="true" ht="74" customHeight="true" spans="2:8">
      <c r="B10" s="14" t="s">
        <v>18</v>
      </c>
      <c r="C10" s="16">
        <f>SUM(D10,G10)</f>
        <v>416.88</v>
      </c>
      <c r="D10" s="16">
        <f>SUM(E10:F10)</f>
        <v>0</v>
      </c>
      <c r="E10" s="16"/>
      <c r="F10" s="16"/>
      <c r="G10" s="16">
        <f>416.88</f>
        <v>416.88</v>
      </c>
      <c r="H10" s="30" t="s">
        <v>19</v>
      </c>
    </row>
    <row r="11" s="1" customFormat="true" ht="18.75" spans="2:8">
      <c r="B11" s="14" t="s">
        <v>20</v>
      </c>
      <c r="C11" s="15">
        <f t="shared" ref="C11:C19" si="0">SUM(D11,G11)</f>
        <v>630</v>
      </c>
      <c r="D11" s="15">
        <f t="shared" ref="D11:D19" si="1">SUM(E11:F11)</f>
        <v>200</v>
      </c>
      <c r="E11" s="15">
        <f>E16+E33+E42+E61+E73+E90+E111+E124+E139+E151+E152</f>
        <v>0</v>
      </c>
      <c r="F11" s="15">
        <f>F16+F33+F42+F61+F73+F90+F111+F124+F139+F151</f>
        <v>200</v>
      </c>
      <c r="G11" s="15">
        <f>G16+G33+G42+G61+G73+G90+G111+G124+G139+G151</f>
        <v>430</v>
      </c>
      <c r="H11" s="30"/>
    </row>
    <row r="12" s="1" customFormat="true" ht="18.75" spans="2:8">
      <c r="B12" s="14" t="s">
        <v>21</v>
      </c>
      <c r="C12" s="15">
        <f t="shared" si="0"/>
        <v>3580</v>
      </c>
      <c r="D12" s="15">
        <f t="shared" si="1"/>
        <v>3175</v>
      </c>
      <c r="E12" s="15">
        <f>E13+E14</f>
        <v>2375</v>
      </c>
      <c r="F12" s="15">
        <f>F13+F14</f>
        <v>800</v>
      </c>
      <c r="G12" s="15">
        <f>G13+G14</f>
        <v>405</v>
      </c>
      <c r="H12" s="30"/>
    </row>
    <row r="13" s="1" customFormat="true" ht="18.75" spans="2:14">
      <c r="B13" s="17" t="s">
        <v>22</v>
      </c>
      <c r="C13" s="15">
        <f t="shared" si="0"/>
        <v>928</v>
      </c>
      <c r="D13" s="15">
        <f t="shared" si="1"/>
        <v>660</v>
      </c>
      <c r="E13" s="15">
        <f>E18+E35+E44+E63+E75+E92+E113+E126+E141</f>
        <v>600</v>
      </c>
      <c r="F13" s="15">
        <f>F18+F35+F44+F63+F75+F92+F113+F126+F141</f>
        <v>60</v>
      </c>
      <c r="G13" s="15">
        <f>G18+G35+G44+G63+G75+G92+G113+G126+G141</f>
        <v>268</v>
      </c>
      <c r="H13" s="30"/>
      <c r="N13" s="2"/>
    </row>
    <row r="14" s="1" customFormat="true" ht="18.75" spans="2:14">
      <c r="B14" s="17" t="s">
        <v>23</v>
      </c>
      <c r="C14" s="15">
        <f t="shared" si="0"/>
        <v>2652</v>
      </c>
      <c r="D14" s="15">
        <f t="shared" si="1"/>
        <v>2515</v>
      </c>
      <c r="E14" s="15">
        <f>SUM(E19,E36,E45,E64,E76,E93,E114,E127,E142)</f>
        <v>1775</v>
      </c>
      <c r="F14" s="15">
        <f>SUM(F19,F36,F45,F64,F76,F93,F114,F127,F142)</f>
        <v>740</v>
      </c>
      <c r="G14" s="15">
        <f>SUM(G19,G36,G45,G64,G76,G93,G114,G127,G142)</f>
        <v>137</v>
      </c>
      <c r="H14" s="30"/>
      <c r="N14" s="2"/>
    </row>
    <row r="15" s="1" customFormat="true" ht="18.75" spans="2:14">
      <c r="B15" s="18" t="s">
        <v>24</v>
      </c>
      <c r="C15" s="19">
        <f t="shared" si="0"/>
        <v>410.2</v>
      </c>
      <c r="D15" s="19">
        <f t="shared" si="1"/>
        <v>300</v>
      </c>
      <c r="E15" s="19">
        <f>E16+E17</f>
        <v>300</v>
      </c>
      <c r="F15" s="19">
        <f>F16+F17</f>
        <v>0</v>
      </c>
      <c r="G15" s="19">
        <f>G16+G17</f>
        <v>110.2</v>
      </c>
      <c r="H15" s="31"/>
      <c r="N15" s="2"/>
    </row>
    <row r="16" s="1" customFormat="true" ht="22" customHeight="true" spans="1:14">
      <c r="A16" s="20" t="s">
        <v>25</v>
      </c>
      <c r="B16" s="21" t="s">
        <v>26</v>
      </c>
      <c r="C16" s="22">
        <f t="shared" si="0"/>
        <v>54.2</v>
      </c>
      <c r="D16" s="22">
        <f t="shared" si="1"/>
        <v>0</v>
      </c>
      <c r="E16" s="32"/>
      <c r="F16" s="32"/>
      <c r="G16" s="32">
        <f>31+23.2</f>
        <v>54.2</v>
      </c>
      <c r="H16" s="33"/>
      <c r="J16" s="1">
        <v>31</v>
      </c>
      <c r="L16" s="1">
        <v>23.2</v>
      </c>
      <c r="N16" s="1">
        <f>SUM(J16:M16)</f>
        <v>54.2</v>
      </c>
    </row>
    <row r="17" s="1" customFormat="true" ht="18.75" spans="2:8">
      <c r="B17" s="18" t="s">
        <v>27</v>
      </c>
      <c r="C17" s="19">
        <f t="shared" si="0"/>
        <v>356</v>
      </c>
      <c r="D17" s="19">
        <f t="shared" si="1"/>
        <v>300</v>
      </c>
      <c r="E17" s="19">
        <f>E18+E19</f>
        <v>300</v>
      </c>
      <c r="F17" s="19">
        <f>F18+F19</f>
        <v>0</v>
      </c>
      <c r="G17" s="19">
        <f>G18+G19</f>
        <v>56</v>
      </c>
      <c r="H17" s="31"/>
    </row>
    <row r="18" s="1" customFormat="true" ht="18.75" spans="2:8">
      <c r="B18" s="18" t="s">
        <v>28</v>
      </c>
      <c r="C18" s="19">
        <f t="shared" si="0"/>
        <v>56</v>
      </c>
      <c r="D18" s="19">
        <f t="shared" si="1"/>
        <v>0</v>
      </c>
      <c r="E18" s="19">
        <f>SUM(E20:E24)+SUM(E29:E31)</f>
        <v>0</v>
      </c>
      <c r="F18" s="19">
        <f>SUM(F20:F24)+SUM(F29:F31)</f>
        <v>0</v>
      </c>
      <c r="G18" s="19">
        <f>SUM(G20:G24)+SUM(G29:G31)</f>
        <v>56</v>
      </c>
      <c r="H18" s="31"/>
    </row>
    <row r="19" s="1" customFormat="true" ht="18.75" spans="2:8">
      <c r="B19" s="18" t="s">
        <v>29</v>
      </c>
      <c r="C19" s="19">
        <f t="shared" si="0"/>
        <v>300</v>
      </c>
      <c r="D19" s="19">
        <f t="shared" si="1"/>
        <v>300</v>
      </c>
      <c r="E19" s="19">
        <f>SUM(E25:E28)</f>
        <v>300</v>
      </c>
      <c r="F19" s="19">
        <f>SUM(F25:F28)</f>
        <v>0</v>
      </c>
      <c r="G19" s="19">
        <f>SUM(G25:G28)</f>
        <v>0</v>
      </c>
      <c r="H19" s="31"/>
    </row>
    <row r="20" s="1" customFormat="true" ht="18.75" spans="1:14">
      <c r="A20" s="20" t="s">
        <v>30</v>
      </c>
      <c r="B20" s="21" t="s">
        <v>31</v>
      </c>
      <c r="C20" s="23"/>
      <c r="D20" s="23"/>
      <c r="E20" s="22"/>
      <c r="F20" s="22"/>
      <c r="G20" s="23"/>
      <c r="H20" s="33"/>
      <c r="K20" s="2"/>
      <c r="L20" s="2"/>
      <c r="M20" s="2"/>
      <c r="N20" s="2"/>
    </row>
    <row r="21" s="1" customFormat="true" ht="18.75" spans="1:14">
      <c r="A21" s="20" t="s">
        <v>32</v>
      </c>
      <c r="B21" s="21" t="s">
        <v>33</v>
      </c>
      <c r="C21" s="23">
        <f>SUM(D21,G21)</f>
        <v>22</v>
      </c>
      <c r="D21" s="23">
        <f>SUM(E21:F21)</f>
        <v>0</v>
      </c>
      <c r="E21" s="22"/>
      <c r="F21" s="22"/>
      <c r="G21" s="23">
        <v>22</v>
      </c>
      <c r="H21" s="33"/>
      <c r="K21" s="2"/>
      <c r="L21" s="2"/>
      <c r="M21" s="2">
        <v>22</v>
      </c>
      <c r="N21" s="1">
        <f>SUM(J21:M21)</f>
        <v>22</v>
      </c>
    </row>
    <row r="22" s="1" customFormat="true" ht="18.75" spans="1:8">
      <c r="A22" s="20" t="s">
        <v>34</v>
      </c>
      <c r="B22" s="21" t="s">
        <v>35</v>
      </c>
      <c r="C22" s="23"/>
      <c r="D22" s="23"/>
      <c r="E22" s="22"/>
      <c r="F22" s="22"/>
      <c r="G22" s="23"/>
      <c r="H22" s="33"/>
    </row>
    <row r="23" s="1" customFormat="true" ht="18.75" spans="1:14">
      <c r="A23" s="20" t="s">
        <v>36</v>
      </c>
      <c r="B23" s="21" t="s">
        <v>37</v>
      </c>
      <c r="C23" s="23">
        <f>SUM(D23,G23)</f>
        <v>17</v>
      </c>
      <c r="D23" s="23">
        <f>SUM(E23:F23)</f>
        <v>0</v>
      </c>
      <c r="E23" s="22"/>
      <c r="F23" s="22"/>
      <c r="G23" s="23">
        <v>17</v>
      </c>
      <c r="H23" s="33"/>
      <c r="M23" s="1">
        <v>17</v>
      </c>
      <c r="N23" s="1">
        <f>SUM(J23:M23)</f>
        <v>17</v>
      </c>
    </row>
    <row r="24" s="1" customFormat="true" ht="18.75" spans="1:8">
      <c r="A24" s="20" t="s">
        <v>38</v>
      </c>
      <c r="B24" s="21" t="s">
        <v>39</v>
      </c>
      <c r="C24" s="23"/>
      <c r="D24" s="23"/>
      <c r="E24" s="22"/>
      <c r="F24" s="22"/>
      <c r="G24" s="23"/>
      <c r="H24" s="33"/>
    </row>
    <row r="25" s="1" customFormat="true" ht="18.75" spans="1:8">
      <c r="A25" s="20" t="s">
        <v>40</v>
      </c>
      <c r="B25" s="21" t="s">
        <v>41</v>
      </c>
      <c r="C25" s="23"/>
      <c r="D25" s="23"/>
      <c r="E25" s="22"/>
      <c r="F25" s="22"/>
      <c r="G25" s="23"/>
      <c r="H25" s="33"/>
    </row>
    <row r="26" s="1" customFormat="true" ht="18.75" spans="1:8">
      <c r="A26" s="20" t="s">
        <v>42</v>
      </c>
      <c r="B26" s="21" t="s">
        <v>43</v>
      </c>
      <c r="C26" s="23"/>
      <c r="D26" s="23"/>
      <c r="E26" s="22"/>
      <c r="F26" s="22"/>
      <c r="G26" s="23"/>
      <c r="H26" s="33"/>
    </row>
    <row r="27" s="1" customFormat="true" ht="18.75" spans="1:8">
      <c r="A27" s="20" t="s">
        <v>44</v>
      </c>
      <c r="B27" s="21" t="s">
        <v>45</v>
      </c>
      <c r="C27" s="23"/>
      <c r="D27" s="23"/>
      <c r="E27" s="22"/>
      <c r="F27" s="22"/>
      <c r="G27" s="23"/>
      <c r="H27" s="33"/>
    </row>
    <row r="28" s="1" customFormat="true" ht="18.75" spans="1:8">
      <c r="A28" s="20" t="s">
        <v>46</v>
      </c>
      <c r="B28" s="21" t="s">
        <v>47</v>
      </c>
      <c r="C28" s="23">
        <f t="shared" ref="C28:C36" si="2">SUM(D28,G28)</f>
        <v>300</v>
      </c>
      <c r="D28" s="23">
        <f t="shared" ref="D28:D36" si="3">SUM(E28:F28)</f>
        <v>300</v>
      </c>
      <c r="E28" s="22">
        <v>300</v>
      </c>
      <c r="F28" s="22"/>
      <c r="G28" s="23"/>
      <c r="H28" s="33"/>
    </row>
    <row r="29" s="1" customFormat="true" ht="18.75" spans="1:8">
      <c r="A29" s="20" t="s">
        <v>48</v>
      </c>
      <c r="B29" s="21" t="s">
        <v>49</v>
      </c>
      <c r="C29" s="23"/>
      <c r="D29" s="23"/>
      <c r="E29" s="22"/>
      <c r="F29" s="22"/>
      <c r="G29" s="23"/>
      <c r="H29" s="33"/>
    </row>
    <row r="30" s="1" customFormat="true" ht="18.75" spans="1:14">
      <c r="A30" s="24"/>
      <c r="B30" s="25" t="s">
        <v>50</v>
      </c>
      <c r="C30" s="23">
        <f>SUM(D30,G30)</f>
        <v>17</v>
      </c>
      <c r="D30" s="23">
        <f>SUM(E30:F30)</f>
        <v>0</v>
      </c>
      <c r="E30" s="22"/>
      <c r="F30" s="22"/>
      <c r="G30" s="23">
        <v>17</v>
      </c>
      <c r="H30" s="33" t="s">
        <v>51</v>
      </c>
      <c r="M30" s="1">
        <v>17</v>
      </c>
      <c r="N30" s="1">
        <f>SUM(J30:M30)</f>
        <v>17</v>
      </c>
    </row>
    <row r="31" s="1" customFormat="true" ht="18.75" spans="1:8">
      <c r="A31" s="24"/>
      <c r="B31" s="25" t="s">
        <v>52</v>
      </c>
      <c r="C31" s="23"/>
      <c r="D31" s="23"/>
      <c r="E31" s="22"/>
      <c r="F31" s="22"/>
      <c r="G31" s="23"/>
      <c r="H31" s="33"/>
    </row>
    <row r="32" s="1" customFormat="true" ht="18.75" spans="2:8">
      <c r="B32" s="18" t="s">
        <v>53</v>
      </c>
      <c r="C32" s="19">
        <f t="shared" si="2"/>
        <v>527.2</v>
      </c>
      <c r="D32" s="19">
        <f t="shared" si="3"/>
        <v>500</v>
      </c>
      <c r="E32" s="19">
        <f>E33+E34</f>
        <v>500</v>
      </c>
      <c r="F32" s="19">
        <f>F33+F34</f>
        <v>0</v>
      </c>
      <c r="G32" s="19">
        <f>G33+G34</f>
        <v>27.2</v>
      </c>
      <c r="H32" s="31"/>
    </row>
    <row r="33" s="1" customFormat="true" ht="18.75" spans="1:14">
      <c r="A33" s="20" t="s">
        <v>54</v>
      </c>
      <c r="B33" s="21" t="s">
        <v>55</v>
      </c>
      <c r="C33" s="23">
        <f t="shared" si="2"/>
        <v>27.2</v>
      </c>
      <c r="D33" s="26">
        <f t="shared" si="3"/>
        <v>0</v>
      </c>
      <c r="E33" s="34"/>
      <c r="F33" s="34"/>
      <c r="G33" s="34">
        <f>11+16.2</f>
        <v>27.2</v>
      </c>
      <c r="H33" s="33"/>
      <c r="J33" s="1">
        <v>11</v>
      </c>
      <c r="L33" s="1">
        <v>16.2</v>
      </c>
      <c r="N33" s="1">
        <f>SUM(J33:M33)</f>
        <v>27.2</v>
      </c>
    </row>
    <row r="34" s="1" customFormat="true" ht="18.75" spans="2:8">
      <c r="B34" s="18" t="s">
        <v>56</v>
      </c>
      <c r="C34" s="19">
        <f t="shared" si="2"/>
        <v>500</v>
      </c>
      <c r="D34" s="19">
        <f t="shared" si="3"/>
        <v>500</v>
      </c>
      <c r="E34" s="19">
        <f>E35+E36</f>
        <v>500</v>
      </c>
      <c r="F34" s="19">
        <f>F35+F36</f>
        <v>0</v>
      </c>
      <c r="G34" s="19">
        <f>G35+G36</f>
        <v>0</v>
      </c>
      <c r="H34" s="31"/>
    </row>
    <row r="35" s="1" customFormat="true" ht="18.75" spans="2:8">
      <c r="B35" s="18" t="s">
        <v>28</v>
      </c>
      <c r="C35" s="19">
        <f t="shared" si="2"/>
        <v>0</v>
      </c>
      <c r="D35" s="19">
        <f t="shared" si="3"/>
        <v>0</v>
      </c>
      <c r="E35" s="19">
        <f>E40</f>
        <v>0</v>
      </c>
      <c r="F35" s="19">
        <f>F40</f>
        <v>0</v>
      </c>
      <c r="G35" s="19">
        <f>G40</f>
        <v>0</v>
      </c>
      <c r="H35" s="31"/>
    </row>
    <row r="36" s="1" customFormat="true" ht="18.75" spans="2:8">
      <c r="B36" s="18" t="s">
        <v>29</v>
      </c>
      <c r="C36" s="19">
        <f t="shared" si="2"/>
        <v>500</v>
      </c>
      <c r="D36" s="19">
        <f t="shared" si="3"/>
        <v>500</v>
      </c>
      <c r="E36" s="19">
        <f>SUM(E37:E39)</f>
        <v>500</v>
      </c>
      <c r="F36" s="19">
        <f>SUM(F37:F39)</f>
        <v>0</v>
      </c>
      <c r="G36" s="19">
        <f>SUM(G37:G39)</f>
        <v>0</v>
      </c>
      <c r="H36" s="31"/>
    </row>
    <row r="37" s="1" customFormat="true" ht="18.75" spans="1:8">
      <c r="A37" s="20" t="s">
        <v>57</v>
      </c>
      <c r="B37" s="21" t="s">
        <v>58</v>
      </c>
      <c r="C37" s="23"/>
      <c r="D37" s="23"/>
      <c r="E37" s="22"/>
      <c r="F37" s="22"/>
      <c r="G37" s="23"/>
      <c r="H37" s="33"/>
    </row>
    <row r="38" s="1" customFormat="true" ht="18.75" spans="1:8">
      <c r="A38" s="20" t="s">
        <v>59</v>
      </c>
      <c r="B38" s="21" t="s">
        <v>60</v>
      </c>
      <c r="C38" s="23"/>
      <c r="D38" s="23"/>
      <c r="E38" s="22"/>
      <c r="F38" s="22"/>
      <c r="G38" s="23"/>
      <c r="H38" s="33"/>
    </row>
    <row r="39" s="1" customFormat="true" ht="18.75" spans="1:8">
      <c r="A39" s="20" t="s">
        <v>61</v>
      </c>
      <c r="B39" s="21" t="s">
        <v>62</v>
      </c>
      <c r="C39" s="23">
        <f t="shared" ref="C39:C46" si="4">SUM(D39,G39)</f>
        <v>500</v>
      </c>
      <c r="D39" s="23">
        <f t="shared" ref="D39:D46" si="5">SUM(E39:F39)</f>
        <v>500</v>
      </c>
      <c r="E39" s="22">
        <v>500</v>
      </c>
      <c r="F39" s="22"/>
      <c r="G39" s="23"/>
      <c r="H39" s="33"/>
    </row>
    <row r="40" s="1" customFormat="true" ht="18.75" spans="1:8">
      <c r="A40" s="20" t="s">
        <v>63</v>
      </c>
      <c r="B40" s="21" t="s">
        <v>64</v>
      </c>
      <c r="C40" s="23"/>
      <c r="D40" s="23"/>
      <c r="E40" s="22"/>
      <c r="F40" s="22"/>
      <c r="G40" s="23"/>
      <c r="H40" s="33"/>
    </row>
    <row r="41" s="1" customFormat="true" ht="18.75" spans="2:8">
      <c r="B41" s="18" t="s">
        <v>65</v>
      </c>
      <c r="C41" s="19">
        <f t="shared" si="4"/>
        <v>676.7</v>
      </c>
      <c r="D41" s="19">
        <f>SUM(E41:F41)</f>
        <v>540</v>
      </c>
      <c r="E41" s="19">
        <f>E42+E43</f>
        <v>0</v>
      </c>
      <c r="F41" s="19">
        <f>F42+F43</f>
        <v>540</v>
      </c>
      <c r="G41" s="19">
        <f>G42+G43</f>
        <v>136.7</v>
      </c>
      <c r="H41" s="31"/>
    </row>
    <row r="42" s="1" customFormat="true" ht="18.75" spans="1:14">
      <c r="A42" s="20" t="s">
        <v>66</v>
      </c>
      <c r="B42" s="21" t="s">
        <v>67</v>
      </c>
      <c r="C42" s="23">
        <f t="shared" si="4"/>
        <v>276.7</v>
      </c>
      <c r="D42" s="23">
        <f t="shared" si="5"/>
        <v>200</v>
      </c>
      <c r="E42" s="22"/>
      <c r="F42" s="22">
        <v>200</v>
      </c>
      <c r="G42" s="23">
        <v>76.7</v>
      </c>
      <c r="H42" s="33" t="s">
        <v>68</v>
      </c>
      <c r="J42" s="1">
        <v>45</v>
      </c>
      <c r="L42" s="1">
        <v>31.7</v>
      </c>
      <c r="N42" s="1">
        <f>SUM(J42:M42)</f>
        <v>76.7</v>
      </c>
    </row>
    <row r="43" s="1" customFormat="true" ht="18.75" spans="2:8">
      <c r="B43" s="18" t="s">
        <v>69</v>
      </c>
      <c r="C43" s="19">
        <f t="shared" si="4"/>
        <v>400</v>
      </c>
      <c r="D43" s="19">
        <f t="shared" si="5"/>
        <v>340</v>
      </c>
      <c r="E43" s="19">
        <f>E44+E45</f>
        <v>0</v>
      </c>
      <c r="F43" s="19">
        <f>F44+F45</f>
        <v>340</v>
      </c>
      <c r="G43" s="19">
        <f>G44+G45</f>
        <v>60</v>
      </c>
      <c r="H43" s="31"/>
    </row>
    <row r="44" s="1" customFormat="true" ht="18.75" spans="2:8">
      <c r="B44" s="18" t="s">
        <v>28</v>
      </c>
      <c r="C44" s="19">
        <f t="shared" si="4"/>
        <v>40</v>
      </c>
      <c r="D44" s="19">
        <f t="shared" si="5"/>
        <v>0</v>
      </c>
      <c r="E44" s="19">
        <f>E46+E47+E48</f>
        <v>0</v>
      </c>
      <c r="F44" s="19">
        <f>F46+F47+F48</f>
        <v>0</v>
      </c>
      <c r="G44" s="19">
        <f>G46+G47+G48</f>
        <v>40</v>
      </c>
      <c r="H44" s="31"/>
    </row>
    <row r="45" s="1" customFormat="true" ht="18.75" spans="2:8">
      <c r="B45" s="18" t="s">
        <v>29</v>
      </c>
      <c r="C45" s="19">
        <f t="shared" si="4"/>
        <v>360</v>
      </c>
      <c r="D45" s="19">
        <f t="shared" si="5"/>
        <v>340</v>
      </c>
      <c r="E45" s="19">
        <f>SUM(E49:E59)</f>
        <v>0</v>
      </c>
      <c r="F45" s="19">
        <f>SUM(F49:F59)</f>
        <v>340</v>
      </c>
      <c r="G45" s="19">
        <f>SUM(G49:G59)</f>
        <v>20</v>
      </c>
      <c r="H45" s="31"/>
    </row>
    <row r="46" s="1" customFormat="true" ht="18.75" spans="1:14">
      <c r="A46" s="20" t="s">
        <v>70</v>
      </c>
      <c r="B46" s="21" t="s">
        <v>71</v>
      </c>
      <c r="C46" s="23">
        <f t="shared" si="4"/>
        <v>20</v>
      </c>
      <c r="D46" s="23">
        <f t="shared" si="5"/>
        <v>0</v>
      </c>
      <c r="E46" s="22"/>
      <c r="F46" s="22"/>
      <c r="G46" s="23">
        <v>20</v>
      </c>
      <c r="H46" s="33"/>
      <c r="M46" s="1">
        <v>20</v>
      </c>
      <c r="N46" s="1">
        <f>SUM(J46:M46)</f>
        <v>20</v>
      </c>
    </row>
    <row r="47" s="1" customFormat="true" ht="18.75" spans="1:8">
      <c r="A47" s="20" t="s">
        <v>72</v>
      </c>
      <c r="B47" s="21" t="s">
        <v>73</v>
      </c>
      <c r="C47" s="23"/>
      <c r="D47" s="23"/>
      <c r="E47" s="22"/>
      <c r="F47" s="22"/>
      <c r="G47" s="23"/>
      <c r="H47" s="33"/>
    </row>
    <row r="48" s="1" customFormat="true" ht="18.75" spans="1:14">
      <c r="A48" s="20" t="s">
        <v>74</v>
      </c>
      <c r="B48" s="21" t="s">
        <v>75</v>
      </c>
      <c r="C48" s="23">
        <f>SUM(D48,G48)</f>
        <v>20</v>
      </c>
      <c r="D48" s="23">
        <f>SUM(E48:F48)</f>
        <v>0</v>
      </c>
      <c r="E48" s="22"/>
      <c r="F48" s="22"/>
      <c r="G48" s="23">
        <v>20</v>
      </c>
      <c r="H48" s="33"/>
      <c r="M48" s="1">
        <v>20</v>
      </c>
      <c r="N48" s="1">
        <f>SUM(J48:M48)</f>
        <v>20</v>
      </c>
    </row>
    <row r="49" s="1" customFormat="true" ht="18.75" spans="1:8">
      <c r="A49" s="20" t="s">
        <v>76</v>
      </c>
      <c r="B49" s="21" t="s">
        <v>77</v>
      </c>
      <c r="C49" s="23"/>
      <c r="D49" s="23"/>
      <c r="E49" s="22"/>
      <c r="F49" s="22"/>
      <c r="G49" s="23"/>
      <c r="H49" s="33"/>
    </row>
    <row r="50" s="1" customFormat="true" ht="18.75" spans="1:8">
      <c r="A50" s="20" t="s">
        <v>78</v>
      </c>
      <c r="B50" s="21" t="s">
        <v>79</v>
      </c>
      <c r="C50" s="23"/>
      <c r="D50" s="23"/>
      <c r="E50" s="22"/>
      <c r="F50" s="22"/>
      <c r="G50" s="23"/>
      <c r="H50" s="33"/>
    </row>
    <row r="51" s="1" customFormat="true" ht="18.75" spans="1:8">
      <c r="A51" s="20" t="s">
        <v>80</v>
      </c>
      <c r="B51" s="21" t="s">
        <v>81</v>
      </c>
      <c r="C51" s="23">
        <f>SUM(D51,G51)</f>
        <v>100</v>
      </c>
      <c r="D51" s="23">
        <f t="shared" ref="D51:D54" si="6">SUM(E51:F51)</f>
        <v>100</v>
      </c>
      <c r="E51" s="22"/>
      <c r="F51" s="22">
        <v>100</v>
      </c>
      <c r="G51" s="23"/>
      <c r="H51" s="33"/>
    </row>
    <row r="52" s="1" customFormat="true" ht="18.75" spans="1:8">
      <c r="A52" s="20" t="s">
        <v>82</v>
      </c>
      <c r="B52" s="21" t="s">
        <v>83</v>
      </c>
      <c r="C52" s="23">
        <f t="shared" ref="C52:C58" si="7">SUM(D52,G52)</f>
        <v>80</v>
      </c>
      <c r="D52" s="23">
        <f t="shared" si="6"/>
        <v>80</v>
      </c>
      <c r="E52" s="22"/>
      <c r="F52" s="22">
        <v>80</v>
      </c>
      <c r="G52" s="23"/>
      <c r="H52" s="33"/>
    </row>
    <row r="53" s="1" customFormat="true" ht="18.75" spans="1:8">
      <c r="A53" s="20" t="s">
        <v>84</v>
      </c>
      <c r="B53" s="21" t="s">
        <v>85</v>
      </c>
      <c r="C53" s="23"/>
      <c r="D53" s="23"/>
      <c r="E53" s="22"/>
      <c r="F53" s="22"/>
      <c r="G53" s="23"/>
      <c r="H53" s="33"/>
    </row>
    <row r="54" s="1" customFormat="true" ht="18.75" spans="1:14">
      <c r="A54" s="20" t="s">
        <v>86</v>
      </c>
      <c r="B54" s="21" t="s">
        <v>87</v>
      </c>
      <c r="C54" s="23">
        <f t="shared" si="7"/>
        <v>20</v>
      </c>
      <c r="D54" s="23">
        <f t="shared" si="6"/>
        <v>0</v>
      </c>
      <c r="E54" s="22"/>
      <c r="F54" s="22"/>
      <c r="G54" s="23">
        <v>20</v>
      </c>
      <c r="H54" s="33"/>
      <c r="K54" s="1">
        <v>20</v>
      </c>
      <c r="N54" s="1">
        <f>SUM(J54:M54)</f>
        <v>20</v>
      </c>
    </row>
    <row r="55" s="1" customFormat="true" ht="18.75" spans="1:8">
      <c r="A55" s="20" t="s">
        <v>88</v>
      </c>
      <c r="B55" s="21" t="s">
        <v>89</v>
      </c>
      <c r="C55" s="23"/>
      <c r="D55" s="23"/>
      <c r="E55" s="22"/>
      <c r="F55" s="22"/>
      <c r="G55" s="23"/>
      <c r="H55" s="33"/>
    </row>
    <row r="56" s="1" customFormat="true" ht="18.75" spans="1:8">
      <c r="A56" s="20" t="s">
        <v>90</v>
      </c>
      <c r="B56" s="21" t="s">
        <v>91</v>
      </c>
      <c r="C56" s="23"/>
      <c r="D56" s="23"/>
      <c r="E56" s="22"/>
      <c r="F56" s="22"/>
      <c r="G56" s="23"/>
      <c r="H56" s="33"/>
    </row>
    <row r="57" s="1" customFormat="true" ht="18.75" spans="1:8">
      <c r="A57" s="20" t="s">
        <v>92</v>
      </c>
      <c r="B57" s="21" t="s">
        <v>93</v>
      </c>
      <c r="C57" s="23">
        <f t="shared" si="7"/>
        <v>80</v>
      </c>
      <c r="D57" s="23">
        <f>SUM(E57:F57)</f>
        <v>80</v>
      </c>
      <c r="E57" s="22"/>
      <c r="F57" s="22">
        <v>80</v>
      </c>
      <c r="G57" s="23"/>
      <c r="H57" s="33"/>
    </row>
    <row r="58" s="1" customFormat="true" ht="18.75" spans="1:8">
      <c r="A58" s="20" t="s">
        <v>94</v>
      </c>
      <c r="B58" s="21" t="s">
        <v>95</v>
      </c>
      <c r="C58" s="23">
        <f t="shared" si="7"/>
        <v>80</v>
      </c>
      <c r="D58" s="23">
        <f>SUM(E58:F58)</f>
        <v>80</v>
      </c>
      <c r="E58" s="22"/>
      <c r="F58" s="22">
        <v>80</v>
      </c>
      <c r="G58" s="23"/>
      <c r="H58" s="33"/>
    </row>
    <row r="59" s="1" customFormat="true" ht="18.75" spans="1:8">
      <c r="A59" s="20" t="s">
        <v>96</v>
      </c>
      <c r="B59" s="21" t="s">
        <v>97</v>
      </c>
      <c r="C59" s="23"/>
      <c r="D59" s="23"/>
      <c r="E59" s="22"/>
      <c r="F59" s="22"/>
      <c r="G59" s="23"/>
      <c r="H59" s="33"/>
    </row>
    <row r="60" s="1" customFormat="true" ht="18.75" spans="2:8">
      <c r="B60" s="18" t="s">
        <v>98</v>
      </c>
      <c r="C60" s="19">
        <f t="shared" ref="C60:C65" si="8">SUM(D60,G60)</f>
        <v>602.5</v>
      </c>
      <c r="D60" s="19">
        <f t="shared" ref="D60:D65" si="9">SUM(E60:F60)</f>
        <v>535</v>
      </c>
      <c r="E60" s="19">
        <f>E61+E62</f>
        <v>475</v>
      </c>
      <c r="F60" s="19">
        <f>F61+F62</f>
        <v>60</v>
      </c>
      <c r="G60" s="19">
        <f>G61+G62</f>
        <v>67.5</v>
      </c>
      <c r="H60" s="31"/>
    </row>
    <row r="61" s="1" customFormat="true" ht="18.75" spans="1:14">
      <c r="A61" s="20" t="s">
        <v>99</v>
      </c>
      <c r="B61" s="21" t="s">
        <v>100</v>
      </c>
      <c r="C61" s="23">
        <f t="shared" si="8"/>
        <v>47.5</v>
      </c>
      <c r="D61" s="23">
        <f t="shared" si="9"/>
        <v>0</v>
      </c>
      <c r="E61" s="22"/>
      <c r="F61" s="22"/>
      <c r="G61" s="23">
        <v>47.5</v>
      </c>
      <c r="H61" s="33"/>
      <c r="J61" s="1">
        <v>28</v>
      </c>
      <c r="L61" s="1">
        <v>19.5</v>
      </c>
      <c r="N61" s="1">
        <f>SUM(J61:M61)</f>
        <v>47.5</v>
      </c>
    </row>
    <row r="62" s="1" customFormat="true" ht="18.75" spans="2:8">
      <c r="B62" s="18" t="s">
        <v>101</v>
      </c>
      <c r="C62" s="19">
        <f t="shared" si="8"/>
        <v>555</v>
      </c>
      <c r="D62" s="19">
        <f t="shared" si="9"/>
        <v>535</v>
      </c>
      <c r="E62" s="19">
        <f>E63+E64</f>
        <v>475</v>
      </c>
      <c r="F62" s="19">
        <f>F63+F64</f>
        <v>60</v>
      </c>
      <c r="G62" s="19">
        <f>G63+G64</f>
        <v>20</v>
      </c>
      <c r="H62" s="31"/>
    </row>
    <row r="63" s="1" customFormat="true" ht="18.75" spans="2:8">
      <c r="B63" s="18" t="s">
        <v>28</v>
      </c>
      <c r="C63" s="19">
        <f t="shared" si="8"/>
        <v>80</v>
      </c>
      <c r="D63" s="19">
        <f t="shared" si="9"/>
        <v>60</v>
      </c>
      <c r="E63" s="19">
        <f>SUM(E65:E66)+E71</f>
        <v>0</v>
      </c>
      <c r="F63" s="19">
        <f>SUM(F65:F66)+F71</f>
        <v>60</v>
      </c>
      <c r="G63" s="19">
        <f>SUM(G65:G66)+G71</f>
        <v>20</v>
      </c>
      <c r="H63" s="31"/>
    </row>
    <row r="64" s="1" customFormat="true" ht="18.75" spans="2:8">
      <c r="B64" s="18" t="s">
        <v>29</v>
      </c>
      <c r="C64" s="19">
        <f t="shared" si="8"/>
        <v>475</v>
      </c>
      <c r="D64" s="19">
        <f t="shared" si="9"/>
        <v>475</v>
      </c>
      <c r="E64" s="19">
        <f>SUM(E67:E70)</f>
        <v>475</v>
      </c>
      <c r="F64" s="19">
        <f>SUM(F67:F70)</f>
        <v>0</v>
      </c>
      <c r="G64" s="19">
        <f>SUM(G67:G70)</f>
        <v>0</v>
      </c>
      <c r="H64" s="31"/>
    </row>
    <row r="65" s="1" customFormat="true" ht="18.75" spans="1:14">
      <c r="A65" s="20" t="s">
        <v>102</v>
      </c>
      <c r="B65" s="21" t="s">
        <v>103</v>
      </c>
      <c r="C65" s="23">
        <f t="shared" si="8"/>
        <v>80</v>
      </c>
      <c r="D65" s="23">
        <f t="shared" si="9"/>
        <v>60</v>
      </c>
      <c r="E65" s="22"/>
      <c r="F65" s="22">
        <v>60</v>
      </c>
      <c r="G65" s="23">
        <v>20</v>
      </c>
      <c r="H65" s="33"/>
      <c r="M65" s="1">
        <v>20</v>
      </c>
      <c r="N65" s="1">
        <f>SUM(J65:M65)</f>
        <v>20</v>
      </c>
    </row>
    <row r="66" s="1" customFormat="true" ht="18.75" spans="1:8">
      <c r="A66" s="20" t="s">
        <v>104</v>
      </c>
      <c r="B66" s="21" t="s">
        <v>105</v>
      </c>
      <c r="C66" s="23"/>
      <c r="D66" s="23"/>
      <c r="E66" s="22"/>
      <c r="F66" s="22"/>
      <c r="G66" s="23"/>
      <c r="H66" s="33"/>
    </row>
    <row r="67" s="1" customFormat="true" ht="18.75" spans="1:8">
      <c r="A67" s="20" t="s">
        <v>106</v>
      </c>
      <c r="B67" s="21" t="s">
        <v>107</v>
      </c>
      <c r="C67" s="23"/>
      <c r="D67" s="23"/>
      <c r="E67" s="22"/>
      <c r="F67" s="22"/>
      <c r="G67" s="23"/>
      <c r="H67" s="33"/>
    </row>
    <row r="68" s="1" customFormat="true" ht="18.75" spans="1:8">
      <c r="A68" s="20" t="s">
        <v>108</v>
      </c>
      <c r="B68" s="21" t="s">
        <v>109</v>
      </c>
      <c r="C68" s="23">
        <f t="shared" ref="C68:C76" si="10">SUM(D68,G68)</f>
        <v>250</v>
      </c>
      <c r="D68" s="23">
        <f t="shared" ref="D68:D76" si="11">SUM(E68:F68)</f>
        <v>250</v>
      </c>
      <c r="E68" s="22">
        <v>250</v>
      </c>
      <c r="F68" s="22"/>
      <c r="G68" s="23"/>
      <c r="H68" s="33"/>
    </row>
    <row r="69" s="1" customFormat="true" ht="18.75" spans="1:8">
      <c r="A69" s="20" t="s">
        <v>110</v>
      </c>
      <c r="B69" s="21" t="s">
        <v>111</v>
      </c>
      <c r="C69" s="23">
        <f t="shared" si="10"/>
        <v>225</v>
      </c>
      <c r="D69" s="23">
        <f t="shared" si="11"/>
        <v>225</v>
      </c>
      <c r="E69" s="22">
        <v>225</v>
      </c>
      <c r="F69" s="22"/>
      <c r="G69" s="23"/>
      <c r="H69" s="33"/>
    </row>
    <row r="70" s="1" customFormat="true" ht="18.75" spans="1:8">
      <c r="A70" s="20" t="s">
        <v>112</v>
      </c>
      <c r="B70" s="21" t="s">
        <v>113</v>
      </c>
      <c r="C70" s="23"/>
      <c r="D70" s="23"/>
      <c r="E70" s="22"/>
      <c r="F70" s="22"/>
      <c r="G70" s="23"/>
      <c r="H70" s="33"/>
    </row>
    <row r="71" s="1" customFormat="true" ht="18.75" spans="1:8">
      <c r="A71" s="24"/>
      <c r="B71" s="21" t="s">
        <v>114</v>
      </c>
      <c r="C71" s="23"/>
      <c r="D71" s="23"/>
      <c r="E71" s="22"/>
      <c r="F71" s="22"/>
      <c r="G71" s="23"/>
      <c r="H71" s="33"/>
    </row>
    <row r="72" s="1" customFormat="true" ht="18.75" spans="2:8">
      <c r="B72" s="18" t="s">
        <v>115</v>
      </c>
      <c r="C72" s="19">
        <f t="shared" si="10"/>
        <v>603</v>
      </c>
      <c r="D72" s="19">
        <f t="shared" si="11"/>
        <v>480</v>
      </c>
      <c r="E72" s="19">
        <f>E73+E74</f>
        <v>300</v>
      </c>
      <c r="F72" s="19">
        <f>F73+F74</f>
        <v>180</v>
      </c>
      <c r="G72" s="19">
        <f>G73+G74</f>
        <v>123</v>
      </c>
      <c r="H72" s="31"/>
    </row>
    <row r="73" s="1" customFormat="true" ht="18.75" spans="1:14">
      <c r="A73" s="20" t="s">
        <v>116</v>
      </c>
      <c r="B73" s="21" t="s">
        <v>117</v>
      </c>
      <c r="C73" s="23">
        <f t="shared" si="10"/>
        <v>43</v>
      </c>
      <c r="D73" s="23">
        <f t="shared" si="11"/>
        <v>0</v>
      </c>
      <c r="E73" s="22"/>
      <c r="F73" s="22"/>
      <c r="G73" s="23">
        <v>43</v>
      </c>
      <c r="H73" s="33"/>
      <c r="J73" s="1">
        <v>22</v>
      </c>
      <c r="L73" s="1">
        <v>21</v>
      </c>
      <c r="N73" s="1">
        <f>SUM(J73:M73)</f>
        <v>43</v>
      </c>
    </row>
    <row r="74" s="1" customFormat="true" ht="18.75" spans="2:8">
      <c r="B74" s="18" t="s">
        <v>118</v>
      </c>
      <c r="C74" s="19">
        <f t="shared" si="10"/>
        <v>560</v>
      </c>
      <c r="D74" s="19">
        <f t="shared" si="11"/>
        <v>480</v>
      </c>
      <c r="E74" s="19">
        <f>E75+E76</f>
        <v>300</v>
      </c>
      <c r="F74" s="19">
        <f>F75+F76</f>
        <v>180</v>
      </c>
      <c r="G74" s="19">
        <f>G75+G76</f>
        <v>80</v>
      </c>
      <c r="H74" s="31"/>
    </row>
    <row r="75" s="1" customFormat="true" ht="18.75" spans="2:8">
      <c r="B75" s="18" t="s">
        <v>28</v>
      </c>
      <c r="C75" s="19">
        <f t="shared" si="10"/>
        <v>0</v>
      </c>
      <c r="D75" s="19">
        <f t="shared" si="11"/>
        <v>0</v>
      </c>
      <c r="E75" s="19">
        <f>SUM(E77)</f>
        <v>0</v>
      </c>
      <c r="F75" s="19">
        <f>SUM(F77)</f>
        <v>0</v>
      </c>
      <c r="G75" s="19">
        <f>SUM(G77)</f>
        <v>0</v>
      </c>
      <c r="H75" s="31"/>
    </row>
    <row r="76" s="1" customFormat="true" ht="18.75" spans="2:8">
      <c r="B76" s="18" t="s">
        <v>29</v>
      </c>
      <c r="C76" s="19">
        <f t="shared" si="10"/>
        <v>560</v>
      </c>
      <c r="D76" s="19">
        <f t="shared" si="11"/>
        <v>480</v>
      </c>
      <c r="E76" s="19">
        <f>SUM(E78:E88)</f>
        <v>300</v>
      </c>
      <c r="F76" s="19">
        <f>SUM(F78:F88)</f>
        <v>180</v>
      </c>
      <c r="G76" s="19">
        <f>SUM(G78:G88)</f>
        <v>80</v>
      </c>
      <c r="H76" s="31"/>
    </row>
    <row r="77" s="1" customFormat="true" ht="18.75" spans="1:8">
      <c r="A77" s="20" t="s">
        <v>119</v>
      </c>
      <c r="B77" s="21" t="s">
        <v>120</v>
      </c>
      <c r="C77" s="23"/>
      <c r="D77" s="23"/>
      <c r="E77" s="22"/>
      <c r="F77" s="22"/>
      <c r="G77" s="23"/>
      <c r="H77" s="33"/>
    </row>
    <row r="78" s="1" customFormat="true" ht="18.75" spans="1:8">
      <c r="A78" s="20" t="s">
        <v>121</v>
      </c>
      <c r="B78" s="21" t="s">
        <v>122</v>
      </c>
      <c r="C78" s="23"/>
      <c r="D78" s="23"/>
      <c r="E78" s="22"/>
      <c r="F78" s="22"/>
      <c r="G78" s="23"/>
      <c r="H78" s="33"/>
    </row>
    <row r="79" s="1" customFormat="true" ht="18.75" spans="1:8">
      <c r="A79" s="20" t="s">
        <v>123</v>
      </c>
      <c r="B79" s="21" t="s">
        <v>124</v>
      </c>
      <c r="C79" s="23">
        <f>SUM(D79,G79)</f>
        <v>80</v>
      </c>
      <c r="D79" s="23">
        <f>SUM(E79:F79)</f>
        <v>80</v>
      </c>
      <c r="E79" s="22"/>
      <c r="F79" s="22">
        <v>80</v>
      </c>
      <c r="G79" s="23"/>
      <c r="H79" s="33"/>
    </row>
    <row r="80" s="1" customFormat="true" ht="18.75" spans="1:8">
      <c r="A80" s="20" t="s">
        <v>125</v>
      </c>
      <c r="B80" s="21" t="s">
        <v>126</v>
      </c>
      <c r="C80" s="23"/>
      <c r="D80" s="23"/>
      <c r="E80" s="22"/>
      <c r="F80" s="22"/>
      <c r="G80" s="23"/>
      <c r="H80" s="33"/>
    </row>
    <row r="81" s="1" customFormat="true" ht="18.75" spans="1:8">
      <c r="A81" s="20" t="s">
        <v>127</v>
      </c>
      <c r="B81" s="21" t="s">
        <v>128</v>
      </c>
      <c r="C81" s="23"/>
      <c r="D81" s="23"/>
      <c r="E81" s="22"/>
      <c r="F81" s="22"/>
      <c r="G81" s="23"/>
      <c r="H81" s="33"/>
    </row>
    <row r="82" s="1" customFormat="true" ht="18.75" spans="1:8">
      <c r="A82" s="20" t="s">
        <v>129</v>
      </c>
      <c r="B82" s="21" t="s">
        <v>130</v>
      </c>
      <c r="C82" s="23"/>
      <c r="D82" s="23"/>
      <c r="E82" s="22"/>
      <c r="F82" s="22"/>
      <c r="G82" s="23"/>
      <c r="H82" s="33"/>
    </row>
    <row r="83" s="1" customFormat="true" ht="18.75" spans="1:8">
      <c r="A83" s="20" t="s">
        <v>131</v>
      </c>
      <c r="B83" s="21" t="s">
        <v>132</v>
      </c>
      <c r="C83" s="23">
        <f>SUM(D83,G83)</f>
        <v>100</v>
      </c>
      <c r="D83" s="23">
        <f>SUM(E83:F83)</f>
        <v>100</v>
      </c>
      <c r="E83" s="22"/>
      <c r="F83" s="22">
        <v>100</v>
      </c>
      <c r="G83" s="23"/>
      <c r="H83" s="33"/>
    </row>
    <row r="84" s="1" customFormat="true" ht="18.75" spans="1:8">
      <c r="A84" s="20" t="s">
        <v>133</v>
      </c>
      <c r="B84" s="21" t="s">
        <v>134</v>
      </c>
      <c r="C84" s="23"/>
      <c r="D84" s="23"/>
      <c r="E84" s="22"/>
      <c r="F84" s="22"/>
      <c r="G84" s="23"/>
      <c r="H84" s="33"/>
    </row>
    <row r="85" s="1" customFormat="true" ht="18.75" spans="1:8">
      <c r="A85" s="20" t="s">
        <v>135</v>
      </c>
      <c r="B85" s="21" t="s">
        <v>136</v>
      </c>
      <c r="C85" s="23"/>
      <c r="D85" s="23"/>
      <c r="E85" s="22"/>
      <c r="F85" s="22"/>
      <c r="G85" s="23"/>
      <c r="H85" s="33"/>
    </row>
    <row r="86" s="1" customFormat="true" ht="18.75" spans="1:8">
      <c r="A86" s="20" t="s">
        <v>137</v>
      </c>
      <c r="B86" s="21" t="s">
        <v>138</v>
      </c>
      <c r="C86" s="23"/>
      <c r="D86" s="23"/>
      <c r="E86" s="22"/>
      <c r="F86" s="22"/>
      <c r="G86" s="23"/>
      <c r="H86" s="33"/>
    </row>
    <row r="87" s="1" customFormat="true" ht="18.75" spans="1:14">
      <c r="A87" s="20" t="s">
        <v>139</v>
      </c>
      <c r="B87" s="21" t="s">
        <v>140</v>
      </c>
      <c r="C87" s="23">
        <f t="shared" ref="C87:C93" si="12">SUM(D87,G87)</f>
        <v>80</v>
      </c>
      <c r="D87" s="23">
        <f>SUM(E87:F87)</f>
        <v>0</v>
      </c>
      <c r="E87" s="22"/>
      <c r="F87" s="22"/>
      <c r="G87" s="23">
        <v>80</v>
      </c>
      <c r="H87" s="33"/>
      <c r="K87" s="1">
        <v>80</v>
      </c>
      <c r="N87" s="1">
        <f>SUM(J87:M87)</f>
        <v>80</v>
      </c>
    </row>
    <row r="88" s="1" customFormat="true" ht="18.75" spans="1:8">
      <c r="A88" s="20" t="s">
        <v>141</v>
      </c>
      <c r="B88" s="21" t="s">
        <v>142</v>
      </c>
      <c r="C88" s="23">
        <f t="shared" si="12"/>
        <v>300</v>
      </c>
      <c r="D88" s="23">
        <f t="shared" ref="D87:D93" si="13">SUM(E88:F88)</f>
        <v>300</v>
      </c>
      <c r="E88" s="22">
        <v>300</v>
      </c>
      <c r="F88" s="22"/>
      <c r="G88" s="23"/>
      <c r="H88" s="33"/>
    </row>
    <row r="89" s="1" customFormat="true" ht="18.75" spans="2:8">
      <c r="B89" s="18" t="s">
        <v>143</v>
      </c>
      <c r="C89" s="19">
        <f t="shared" si="12"/>
        <v>675.4</v>
      </c>
      <c r="D89" s="19">
        <f t="shared" si="13"/>
        <v>500</v>
      </c>
      <c r="E89" s="19">
        <f>E90+E91</f>
        <v>500</v>
      </c>
      <c r="F89" s="19">
        <f>F90+F91</f>
        <v>0</v>
      </c>
      <c r="G89" s="19">
        <f>G90+G91</f>
        <v>175.4</v>
      </c>
      <c r="H89" s="31"/>
    </row>
    <row r="90" s="1" customFormat="true" ht="18.75" spans="1:14">
      <c r="A90" s="20" t="s">
        <v>144</v>
      </c>
      <c r="B90" s="21" t="s">
        <v>145</v>
      </c>
      <c r="C90" s="23">
        <f t="shared" si="12"/>
        <v>40.4</v>
      </c>
      <c r="D90" s="23">
        <f t="shared" si="13"/>
        <v>0</v>
      </c>
      <c r="E90" s="22"/>
      <c r="F90" s="35"/>
      <c r="G90" s="34">
        <f>25+15.4</f>
        <v>40.4</v>
      </c>
      <c r="H90" s="33" t="s">
        <v>146</v>
      </c>
      <c r="J90" s="1">
        <v>25</v>
      </c>
      <c r="L90" s="1">
        <v>15.4</v>
      </c>
      <c r="N90" s="1">
        <f>SUM(J90:M90)</f>
        <v>40.4</v>
      </c>
    </row>
    <row r="91" s="1" customFormat="true" ht="18.75" spans="2:8">
      <c r="B91" s="18" t="s">
        <v>147</v>
      </c>
      <c r="C91" s="19">
        <f t="shared" si="12"/>
        <v>635</v>
      </c>
      <c r="D91" s="19">
        <f t="shared" si="13"/>
        <v>500</v>
      </c>
      <c r="E91" s="19">
        <f>E92+E93</f>
        <v>500</v>
      </c>
      <c r="F91" s="19">
        <f>F92+F93</f>
        <v>0</v>
      </c>
      <c r="G91" s="19">
        <f>G92+G93</f>
        <v>135</v>
      </c>
      <c r="H91" s="31"/>
    </row>
    <row r="92" s="1" customFormat="true" ht="18.75" spans="2:8">
      <c r="B92" s="18" t="s">
        <v>28</v>
      </c>
      <c r="C92" s="19">
        <f t="shared" si="12"/>
        <v>435</v>
      </c>
      <c r="D92" s="19">
        <f t="shared" si="13"/>
        <v>300</v>
      </c>
      <c r="E92" s="19">
        <f>SUM(E94,E96,E99:E104,E106,E108,E109)</f>
        <v>300</v>
      </c>
      <c r="F92" s="19">
        <f>SUM(F94,F96,F99:F104,F106,F108,F109)</f>
        <v>0</v>
      </c>
      <c r="G92" s="19">
        <f>SUM(G94,G96,G99:G104,G106,G108,G109)</f>
        <v>135</v>
      </c>
      <c r="H92" s="31"/>
    </row>
    <row r="93" s="1" customFormat="true" ht="18.75" spans="2:8">
      <c r="B93" s="18" t="s">
        <v>29</v>
      </c>
      <c r="C93" s="19">
        <f t="shared" si="12"/>
        <v>200</v>
      </c>
      <c r="D93" s="19">
        <f t="shared" si="13"/>
        <v>200</v>
      </c>
      <c r="E93" s="19">
        <f>SUM(E95,E97:E98,E105,E107)</f>
        <v>200</v>
      </c>
      <c r="F93" s="19">
        <f>SUM(F95,F97:F98,F105,F107)</f>
        <v>0</v>
      </c>
      <c r="G93" s="19">
        <f>SUM(G95,G97:G98,G105,G107)</f>
        <v>0</v>
      </c>
      <c r="H93" s="31"/>
    </row>
    <row r="94" s="1" customFormat="true" ht="18.75" spans="1:8">
      <c r="A94" s="20" t="s">
        <v>148</v>
      </c>
      <c r="B94" s="21" t="s">
        <v>149</v>
      </c>
      <c r="C94" s="23"/>
      <c r="D94" s="23"/>
      <c r="E94" s="22"/>
      <c r="F94" s="22"/>
      <c r="G94" s="23"/>
      <c r="H94" s="33"/>
    </row>
    <row r="95" s="1" customFormat="true" ht="18.75" spans="1:8">
      <c r="A95" s="20" t="s">
        <v>150</v>
      </c>
      <c r="B95" s="21" t="s">
        <v>151</v>
      </c>
      <c r="C95" s="23"/>
      <c r="D95" s="23"/>
      <c r="E95" s="22"/>
      <c r="F95" s="22"/>
      <c r="G95" s="23"/>
      <c r="H95" s="33"/>
    </row>
    <row r="96" s="1" customFormat="true" ht="18.75" spans="1:8">
      <c r="A96" s="20" t="s">
        <v>152</v>
      </c>
      <c r="B96" s="21" t="s">
        <v>153</v>
      </c>
      <c r="C96" s="23">
        <f>SUM(D96,G96)</f>
        <v>300</v>
      </c>
      <c r="D96" s="23">
        <f>SUM(E96:F96)</f>
        <v>300</v>
      </c>
      <c r="E96" s="22">
        <v>300</v>
      </c>
      <c r="F96" s="22"/>
      <c r="G96" s="23"/>
      <c r="H96" s="33"/>
    </row>
    <row r="97" s="1" customFormat="true" ht="18.75" spans="1:8">
      <c r="A97" s="20" t="s">
        <v>154</v>
      </c>
      <c r="B97" s="21" t="s">
        <v>155</v>
      </c>
      <c r="C97" s="23">
        <f>SUM(D97,G97)</f>
        <v>200</v>
      </c>
      <c r="D97" s="23">
        <f>SUM(E97:F97)</f>
        <v>200</v>
      </c>
      <c r="E97" s="22">
        <v>200</v>
      </c>
      <c r="F97" s="22"/>
      <c r="G97" s="23"/>
      <c r="H97" s="33"/>
    </row>
    <row r="98" s="1" customFormat="true" ht="18.75" spans="1:8">
      <c r="A98" s="20" t="s">
        <v>156</v>
      </c>
      <c r="B98" s="21" t="s">
        <v>157</v>
      </c>
      <c r="C98" s="23"/>
      <c r="D98" s="23"/>
      <c r="E98" s="22"/>
      <c r="F98" s="22"/>
      <c r="G98" s="23"/>
      <c r="H98" s="33"/>
    </row>
    <row r="99" s="1" customFormat="true" ht="18.75" spans="1:8">
      <c r="A99" s="20" t="s">
        <v>158</v>
      </c>
      <c r="B99" s="21" t="s">
        <v>159</v>
      </c>
      <c r="C99" s="23"/>
      <c r="D99" s="23"/>
      <c r="E99" s="22"/>
      <c r="F99" s="22"/>
      <c r="G99" s="23"/>
      <c r="H99" s="33"/>
    </row>
    <row r="100" s="1" customFormat="true" ht="18.75" spans="1:8">
      <c r="A100" s="20" t="s">
        <v>160</v>
      </c>
      <c r="B100" s="21" t="s">
        <v>161</v>
      </c>
      <c r="C100" s="23"/>
      <c r="D100" s="23"/>
      <c r="E100" s="22"/>
      <c r="F100" s="22"/>
      <c r="G100" s="23"/>
      <c r="H100" s="33"/>
    </row>
    <row r="101" s="1" customFormat="true" ht="18.75" spans="1:8">
      <c r="A101" s="20" t="s">
        <v>162</v>
      </c>
      <c r="B101" s="21" t="s">
        <v>163</v>
      </c>
      <c r="C101" s="23"/>
      <c r="D101" s="23"/>
      <c r="E101" s="22"/>
      <c r="F101" s="22"/>
      <c r="G101" s="23"/>
      <c r="H101" s="33"/>
    </row>
    <row r="102" s="1" customFormat="true" ht="18.75" spans="1:14">
      <c r="A102" s="20" t="s">
        <v>164</v>
      </c>
      <c r="B102" s="21" t="s">
        <v>165</v>
      </c>
      <c r="C102" s="23">
        <f>SUM(D102,G102)</f>
        <v>120</v>
      </c>
      <c r="D102" s="23">
        <f>SUM(E102:F102)</f>
        <v>0</v>
      </c>
      <c r="E102" s="22"/>
      <c r="F102" s="22"/>
      <c r="G102" s="23">
        <v>120</v>
      </c>
      <c r="H102" s="33"/>
      <c r="K102" s="1">
        <v>120</v>
      </c>
      <c r="N102" s="1">
        <f>SUM(J102:M102)</f>
        <v>120</v>
      </c>
    </row>
    <row r="103" s="1" customFormat="true" ht="18.75" spans="1:8">
      <c r="A103" s="20" t="s">
        <v>166</v>
      </c>
      <c r="B103" s="21" t="s">
        <v>167</v>
      </c>
      <c r="C103" s="23"/>
      <c r="D103" s="23"/>
      <c r="E103" s="22"/>
      <c r="F103" s="22"/>
      <c r="G103" s="23"/>
      <c r="H103" s="33"/>
    </row>
    <row r="104" s="1" customFormat="true" ht="18.75" spans="1:8">
      <c r="A104" s="20" t="s">
        <v>168</v>
      </c>
      <c r="B104" s="21" t="s">
        <v>169</v>
      </c>
      <c r="C104" s="23"/>
      <c r="D104" s="23"/>
      <c r="E104" s="22"/>
      <c r="F104" s="22"/>
      <c r="G104" s="23"/>
      <c r="H104" s="33"/>
    </row>
    <row r="105" s="1" customFormat="true" ht="18.75" spans="1:8">
      <c r="A105" s="20" t="s">
        <v>170</v>
      </c>
      <c r="B105" s="21" t="s">
        <v>171</v>
      </c>
      <c r="C105" s="23"/>
      <c r="D105" s="23"/>
      <c r="E105" s="22"/>
      <c r="F105" s="22"/>
      <c r="G105" s="23"/>
      <c r="H105" s="33"/>
    </row>
    <row r="106" s="1" customFormat="true" ht="18.75" spans="1:14">
      <c r="A106" s="20" t="s">
        <v>172</v>
      </c>
      <c r="B106" s="21" t="s">
        <v>173</v>
      </c>
      <c r="C106" s="23">
        <f t="shared" ref="C106:C114" si="14">SUM(D106,G106)</f>
        <v>15</v>
      </c>
      <c r="D106" s="23">
        <f>SUM(E106:F106)</f>
        <v>0</v>
      </c>
      <c r="E106" s="22"/>
      <c r="F106" s="22"/>
      <c r="G106" s="23">
        <v>15</v>
      </c>
      <c r="H106" s="33"/>
      <c r="K106" s="1">
        <v>15</v>
      </c>
      <c r="N106" s="1">
        <f>SUM(J106:M106)</f>
        <v>15</v>
      </c>
    </row>
    <row r="107" s="1" customFormat="true" ht="18.75" spans="1:8">
      <c r="A107" s="20" t="s">
        <v>174</v>
      </c>
      <c r="B107" s="21" t="s">
        <v>175</v>
      </c>
      <c r="C107" s="23"/>
      <c r="D107" s="23"/>
      <c r="E107" s="22"/>
      <c r="F107" s="22"/>
      <c r="G107" s="23"/>
      <c r="H107" s="33"/>
    </row>
    <row r="108" s="1" customFormat="true" ht="18.75" spans="1:8">
      <c r="A108" s="20" t="s">
        <v>176</v>
      </c>
      <c r="B108" s="21" t="s">
        <v>177</v>
      </c>
      <c r="C108" s="23"/>
      <c r="D108" s="23"/>
      <c r="E108" s="22"/>
      <c r="F108" s="22"/>
      <c r="G108" s="23"/>
      <c r="H108" s="33"/>
    </row>
    <row r="109" s="1" customFormat="true" ht="18.75" spans="1:8">
      <c r="A109" s="20" t="s">
        <v>178</v>
      </c>
      <c r="B109" s="21" t="s">
        <v>179</v>
      </c>
      <c r="C109" s="23"/>
      <c r="D109" s="23"/>
      <c r="E109" s="22"/>
      <c r="F109" s="22"/>
      <c r="G109" s="23"/>
      <c r="H109" s="33"/>
    </row>
    <row r="110" s="1" customFormat="true" ht="18.75" spans="2:8">
      <c r="B110" s="18" t="s">
        <v>180</v>
      </c>
      <c r="C110" s="19">
        <f t="shared" si="14"/>
        <v>249.4</v>
      </c>
      <c r="D110" s="19">
        <f t="shared" ref="D106:D114" si="15">SUM(E110:F110)</f>
        <v>160</v>
      </c>
      <c r="E110" s="19">
        <f t="shared" ref="E110:G110" si="16">E111+E112</f>
        <v>0</v>
      </c>
      <c r="F110" s="19">
        <f t="shared" si="16"/>
        <v>160</v>
      </c>
      <c r="G110" s="19">
        <f t="shared" si="16"/>
        <v>89.4</v>
      </c>
      <c r="H110" s="31"/>
    </row>
    <row r="111" s="1" customFormat="true" ht="18.75" spans="1:14">
      <c r="A111" s="20" t="s">
        <v>181</v>
      </c>
      <c r="B111" s="21" t="s">
        <v>182</v>
      </c>
      <c r="C111" s="23">
        <f t="shared" si="14"/>
        <v>52.4</v>
      </c>
      <c r="D111" s="23">
        <f t="shared" si="15"/>
        <v>0</v>
      </c>
      <c r="E111" s="22"/>
      <c r="F111" s="22"/>
      <c r="G111" s="23">
        <v>52.4</v>
      </c>
      <c r="H111" s="33"/>
      <c r="J111" s="1">
        <v>27</v>
      </c>
      <c r="L111" s="1">
        <v>25.4</v>
      </c>
      <c r="N111" s="1">
        <f>SUM(J111:M111)</f>
        <v>52.4</v>
      </c>
    </row>
    <row r="112" s="1" customFormat="true" ht="18.75" spans="2:8">
      <c r="B112" s="18" t="s">
        <v>183</v>
      </c>
      <c r="C112" s="19">
        <f t="shared" si="14"/>
        <v>197</v>
      </c>
      <c r="D112" s="19">
        <f t="shared" si="15"/>
        <v>160</v>
      </c>
      <c r="E112" s="19">
        <f>E113+E114</f>
        <v>0</v>
      </c>
      <c r="F112" s="19">
        <f>F113+F114</f>
        <v>160</v>
      </c>
      <c r="G112" s="19">
        <f>G113+G114</f>
        <v>37</v>
      </c>
      <c r="H112" s="31"/>
    </row>
    <row r="113" s="1" customFormat="true" ht="18.75" spans="2:8">
      <c r="B113" s="18" t="s">
        <v>28</v>
      </c>
      <c r="C113" s="19">
        <f t="shared" si="14"/>
        <v>0</v>
      </c>
      <c r="D113" s="19">
        <f t="shared" si="15"/>
        <v>0</v>
      </c>
      <c r="E113" s="19">
        <f>E115</f>
        <v>0</v>
      </c>
      <c r="F113" s="19">
        <f>F115</f>
        <v>0</v>
      </c>
      <c r="G113" s="19">
        <f>G115</f>
        <v>0</v>
      </c>
      <c r="H113" s="31"/>
    </row>
    <row r="114" s="1" customFormat="true" ht="18.75" spans="2:8">
      <c r="B114" s="18" t="s">
        <v>29</v>
      </c>
      <c r="C114" s="19">
        <f t="shared" si="14"/>
        <v>197</v>
      </c>
      <c r="D114" s="19">
        <f t="shared" si="15"/>
        <v>160</v>
      </c>
      <c r="E114" s="19">
        <f>SUM(E116:E122)</f>
        <v>0</v>
      </c>
      <c r="F114" s="19">
        <f>SUM(F116:F122)</f>
        <v>160</v>
      </c>
      <c r="G114" s="19">
        <f>SUM(G116:G122)</f>
        <v>37</v>
      </c>
      <c r="H114" s="31"/>
    </row>
    <row r="115" s="1" customFormat="true" ht="18.75" spans="1:8">
      <c r="A115" s="20" t="s">
        <v>184</v>
      </c>
      <c r="B115" s="21" t="s">
        <v>185</v>
      </c>
      <c r="C115" s="23"/>
      <c r="D115" s="23"/>
      <c r="E115" s="22"/>
      <c r="F115" s="22"/>
      <c r="G115" s="23"/>
      <c r="H115" s="33"/>
    </row>
    <row r="116" s="1" customFormat="true" ht="18.75" spans="1:8">
      <c r="A116" s="20" t="s">
        <v>186</v>
      </c>
      <c r="B116" s="21" t="s">
        <v>187</v>
      </c>
      <c r="C116" s="23">
        <f>SUM(D116,G116)</f>
        <v>100</v>
      </c>
      <c r="D116" s="23">
        <f>SUM(E116:F116)</f>
        <v>100</v>
      </c>
      <c r="E116" s="22"/>
      <c r="F116" s="22">
        <v>100</v>
      </c>
      <c r="G116" s="23"/>
      <c r="H116" s="33"/>
    </row>
    <row r="117" s="1" customFormat="true" ht="18.75" spans="1:8">
      <c r="A117" s="20" t="s">
        <v>188</v>
      </c>
      <c r="B117" s="21" t="s">
        <v>189</v>
      </c>
      <c r="C117" s="23"/>
      <c r="D117" s="23"/>
      <c r="E117" s="22"/>
      <c r="F117" s="22"/>
      <c r="G117" s="23"/>
      <c r="H117" s="33"/>
    </row>
    <row r="118" s="1" customFormat="true" ht="18.75" spans="1:14">
      <c r="A118" s="20" t="s">
        <v>190</v>
      </c>
      <c r="B118" s="21" t="s">
        <v>191</v>
      </c>
      <c r="C118" s="23">
        <f t="shared" ref="C118:C127" si="17">SUM(D118,G118)</f>
        <v>17</v>
      </c>
      <c r="D118" s="23">
        <f>SUM(E118:F118)</f>
        <v>0</v>
      </c>
      <c r="E118" s="22"/>
      <c r="F118" s="22"/>
      <c r="G118" s="23">
        <v>17</v>
      </c>
      <c r="H118" s="33"/>
      <c r="M118" s="1">
        <v>17</v>
      </c>
      <c r="N118" s="1">
        <f>SUM(J118:M118)</f>
        <v>17</v>
      </c>
    </row>
    <row r="119" s="1" customFormat="true" ht="18.75" spans="1:8">
      <c r="A119" s="20" t="s">
        <v>192</v>
      </c>
      <c r="B119" s="21" t="s">
        <v>193</v>
      </c>
      <c r="C119" s="23"/>
      <c r="D119" s="23"/>
      <c r="E119" s="22"/>
      <c r="F119" s="22"/>
      <c r="G119" s="23"/>
      <c r="H119" s="33"/>
    </row>
    <row r="120" s="1" customFormat="true" ht="18.75" spans="1:14">
      <c r="A120" s="20" t="s">
        <v>194</v>
      </c>
      <c r="B120" s="21" t="s">
        <v>195</v>
      </c>
      <c r="C120" s="23">
        <f t="shared" si="17"/>
        <v>80</v>
      </c>
      <c r="D120" s="23">
        <f t="shared" ref="D118:D127" si="18">SUM(E120:F120)</f>
        <v>60</v>
      </c>
      <c r="E120" s="22"/>
      <c r="F120" s="22">
        <v>60</v>
      </c>
      <c r="G120" s="23">
        <v>20</v>
      </c>
      <c r="H120" s="33"/>
      <c r="K120" s="1">
        <v>20</v>
      </c>
      <c r="N120" s="1">
        <f>SUM(J120:M120)</f>
        <v>20</v>
      </c>
    </row>
    <row r="121" s="1" customFormat="true" ht="18.75" spans="1:8">
      <c r="A121" s="20" t="s">
        <v>196</v>
      </c>
      <c r="B121" s="21" t="s">
        <v>197</v>
      </c>
      <c r="C121" s="23"/>
      <c r="D121" s="23"/>
      <c r="E121" s="22"/>
      <c r="F121" s="22"/>
      <c r="G121" s="23"/>
      <c r="H121" s="33"/>
    </row>
    <row r="122" s="1" customFormat="true" ht="18.75" spans="1:8">
      <c r="A122" s="20" t="s">
        <v>198</v>
      </c>
      <c r="B122" s="21" t="s">
        <v>199</v>
      </c>
      <c r="C122" s="23"/>
      <c r="D122" s="23"/>
      <c r="E122" s="22"/>
      <c r="F122" s="22"/>
      <c r="G122" s="23"/>
      <c r="H122" s="33"/>
    </row>
    <row r="123" s="1" customFormat="true" ht="18.75" spans="2:8">
      <c r="B123" s="18" t="s">
        <v>200</v>
      </c>
      <c r="C123" s="19">
        <f t="shared" si="17"/>
        <v>104.5</v>
      </c>
      <c r="D123" s="19">
        <f t="shared" si="18"/>
        <v>60</v>
      </c>
      <c r="E123" s="19">
        <f>E124+E125</f>
        <v>0</v>
      </c>
      <c r="F123" s="19">
        <f>F124+F125</f>
        <v>60</v>
      </c>
      <c r="G123" s="19">
        <f>G124+G125</f>
        <v>44.5</v>
      </c>
      <c r="H123" s="31"/>
    </row>
    <row r="124" s="1" customFormat="true" ht="18.75" spans="1:14">
      <c r="A124" s="20" t="s">
        <v>201</v>
      </c>
      <c r="B124" s="21" t="s">
        <v>202</v>
      </c>
      <c r="C124" s="23">
        <f t="shared" si="17"/>
        <v>44.5</v>
      </c>
      <c r="D124" s="23">
        <f t="shared" si="18"/>
        <v>0</v>
      </c>
      <c r="E124" s="22"/>
      <c r="F124" s="22"/>
      <c r="G124" s="23">
        <v>44.5</v>
      </c>
      <c r="H124" s="33"/>
      <c r="J124" s="1">
        <v>23</v>
      </c>
      <c r="L124" s="1">
        <v>21.5</v>
      </c>
      <c r="N124" s="1">
        <f>SUM(J124:M124)</f>
        <v>44.5</v>
      </c>
    </row>
    <row r="125" s="1" customFormat="true" ht="18.75" spans="2:8">
      <c r="B125" s="18" t="s">
        <v>203</v>
      </c>
      <c r="C125" s="19">
        <f t="shared" si="17"/>
        <v>60</v>
      </c>
      <c r="D125" s="19">
        <f t="shared" si="18"/>
        <v>60</v>
      </c>
      <c r="E125" s="19">
        <f>E126+E127</f>
        <v>0</v>
      </c>
      <c r="F125" s="19">
        <f>F126+F127</f>
        <v>60</v>
      </c>
      <c r="G125" s="19">
        <f>G126+G127</f>
        <v>0</v>
      </c>
      <c r="H125" s="31"/>
    </row>
    <row r="126" s="1" customFormat="true" ht="18.75" spans="2:8">
      <c r="B126" s="18" t="s">
        <v>28</v>
      </c>
      <c r="C126" s="19">
        <f t="shared" si="17"/>
        <v>0</v>
      </c>
      <c r="D126" s="19">
        <f t="shared" si="18"/>
        <v>0</v>
      </c>
      <c r="E126" s="19">
        <f>E128+E131</f>
        <v>0</v>
      </c>
      <c r="F126" s="19">
        <f>F128+F131</f>
        <v>0</v>
      </c>
      <c r="G126" s="19">
        <f>G128+G131</f>
        <v>0</v>
      </c>
      <c r="H126" s="31"/>
    </row>
    <row r="127" s="1" customFormat="true" ht="18.75" spans="2:8">
      <c r="B127" s="18" t="s">
        <v>29</v>
      </c>
      <c r="C127" s="19">
        <f t="shared" si="17"/>
        <v>60</v>
      </c>
      <c r="D127" s="19">
        <f t="shared" si="18"/>
        <v>60</v>
      </c>
      <c r="E127" s="19">
        <f>SUM(E129:E130,E132:E137)</f>
        <v>0</v>
      </c>
      <c r="F127" s="19">
        <f>SUM(F129:F130,F132:F137)</f>
        <v>60</v>
      </c>
      <c r="G127" s="19">
        <f>SUM(G129:G130,G132:G137)</f>
        <v>0</v>
      </c>
      <c r="H127" s="31"/>
    </row>
    <row r="128" s="1" customFormat="true" ht="18.75" spans="1:8">
      <c r="A128" s="20" t="s">
        <v>204</v>
      </c>
      <c r="B128" s="21" t="s">
        <v>205</v>
      </c>
      <c r="C128" s="23"/>
      <c r="D128" s="23"/>
      <c r="E128" s="22"/>
      <c r="F128" s="22"/>
      <c r="G128" s="23"/>
      <c r="H128" s="33"/>
    </row>
    <row r="129" s="1" customFormat="true" ht="18.75" spans="1:8">
      <c r="A129" s="20" t="s">
        <v>206</v>
      </c>
      <c r="B129" s="21" t="s">
        <v>207</v>
      </c>
      <c r="C129" s="23"/>
      <c r="D129" s="23"/>
      <c r="E129" s="22"/>
      <c r="F129" s="22"/>
      <c r="G129" s="23"/>
      <c r="H129" s="33"/>
    </row>
    <row r="130" s="1" customFormat="true" ht="18.75" spans="1:8">
      <c r="A130" s="20" t="s">
        <v>208</v>
      </c>
      <c r="B130" s="21" t="s">
        <v>209</v>
      </c>
      <c r="C130" s="23"/>
      <c r="D130" s="23"/>
      <c r="E130" s="22"/>
      <c r="F130" s="22"/>
      <c r="G130" s="23"/>
      <c r="H130" s="33"/>
    </row>
    <row r="131" s="1" customFormat="true" ht="18.75" spans="1:8">
      <c r="A131" s="20" t="s">
        <v>210</v>
      </c>
      <c r="B131" s="21" t="s">
        <v>211</v>
      </c>
      <c r="C131" s="23"/>
      <c r="D131" s="23"/>
      <c r="E131" s="22"/>
      <c r="F131" s="22"/>
      <c r="G131" s="23"/>
      <c r="H131" s="33"/>
    </row>
    <row r="132" s="1" customFormat="true" ht="18.75" spans="1:8">
      <c r="A132" s="20" t="s">
        <v>212</v>
      </c>
      <c r="B132" s="21" t="s">
        <v>213</v>
      </c>
      <c r="C132" s="23"/>
      <c r="D132" s="23"/>
      <c r="E132" s="22"/>
      <c r="F132" s="22"/>
      <c r="G132" s="23"/>
      <c r="H132" s="33"/>
    </row>
    <row r="133" s="1" customFormat="true" ht="18.75" spans="1:8">
      <c r="A133" s="20" t="s">
        <v>214</v>
      </c>
      <c r="B133" s="21" t="s">
        <v>215</v>
      </c>
      <c r="C133" s="23"/>
      <c r="D133" s="23"/>
      <c r="E133" s="22"/>
      <c r="F133" s="22"/>
      <c r="G133" s="23"/>
      <c r="H133" s="33"/>
    </row>
    <row r="134" s="1" customFormat="true" ht="18.75" spans="1:8">
      <c r="A134" s="20" t="s">
        <v>216</v>
      </c>
      <c r="B134" s="21" t="s">
        <v>217</v>
      </c>
      <c r="C134" s="23">
        <f>SUM(D134,G134)</f>
        <v>60</v>
      </c>
      <c r="D134" s="23">
        <f>SUM(E134:F134)</f>
        <v>60</v>
      </c>
      <c r="E134" s="22"/>
      <c r="F134" s="22">
        <v>60</v>
      </c>
      <c r="G134" s="23"/>
      <c r="H134" s="33"/>
    </row>
    <row r="135" s="1" customFormat="true" ht="18.75" spans="1:8">
      <c r="A135" s="20" t="s">
        <v>218</v>
      </c>
      <c r="B135" s="21" t="s">
        <v>219</v>
      </c>
      <c r="C135" s="23"/>
      <c r="D135" s="23"/>
      <c r="E135" s="22"/>
      <c r="F135" s="22"/>
      <c r="G135" s="23"/>
      <c r="H135" s="33"/>
    </row>
    <row r="136" s="1" customFormat="true" ht="18.75" spans="1:8">
      <c r="A136" s="20" t="s">
        <v>220</v>
      </c>
      <c r="B136" s="21" t="s">
        <v>221</v>
      </c>
      <c r="C136" s="23"/>
      <c r="D136" s="23"/>
      <c r="E136" s="22"/>
      <c r="F136" s="22"/>
      <c r="G136" s="23"/>
      <c r="H136" s="33"/>
    </row>
    <row r="137" s="1" customFormat="true" ht="18.75" spans="1:8">
      <c r="A137" s="20" t="s">
        <v>222</v>
      </c>
      <c r="B137" s="21" t="s">
        <v>223</v>
      </c>
      <c r="C137" s="23"/>
      <c r="D137" s="23"/>
      <c r="E137" s="22"/>
      <c r="F137" s="22"/>
      <c r="G137" s="23"/>
      <c r="H137" s="33"/>
    </row>
    <row r="138" s="1" customFormat="true" ht="18.75" spans="2:8">
      <c r="B138" s="18" t="s">
        <v>224</v>
      </c>
      <c r="C138" s="19">
        <f t="shared" ref="C138:C143" si="19">SUM(D138,G138)</f>
        <v>361.1</v>
      </c>
      <c r="D138" s="19">
        <f t="shared" ref="D138:D143" si="20">SUM(E138:F138)</f>
        <v>300</v>
      </c>
      <c r="E138" s="19">
        <f>E139+E140</f>
        <v>300</v>
      </c>
      <c r="F138" s="19">
        <f>F139+F140</f>
        <v>0</v>
      </c>
      <c r="G138" s="19">
        <f>G139+G140</f>
        <v>61.1</v>
      </c>
      <c r="H138" s="31"/>
    </row>
    <row r="139" s="1" customFormat="true" ht="18.75" spans="1:14">
      <c r="A139" s="20" t="s">
        <v>225</v>
      </c>
      <c r="B139" s="21" t="s">
        <v>226</v>
      </c>
      <c r="C139" s="23">
        <f t="shared" si="19"/>
        <v>44.1</v>
      </c>
      <c r="D139" s="23">
        <f t="shared" si="20"/>
        <v>0</v>
      </c>
      <c r="E139" s="22"/>
      <c r="F139" s="22"/>
      <c r="G139" s="23">
        <v>44.1</v>
      </c>
      <c r="H139" s="33"/>
      <c r="J139" s="1">
        <v>23</v>
      </c>
      <c r="L139" s="1">
        <v>21.1</v>
      </c>
      <c r="N139" s="1">
        <f>SUM(J139:M139)</f>
        <v>44.1</v>
      </c>
    </row>
    <row r="140" s="1" customFormat="true" ht="18.75" spans="2:8">
      <c r="B140" s="18" t="s">
        <v>227</v>
      </c>
      <c r="C140" s="19">
        <f t="shared" si="19"/>
        <v>317</v>
      </c>
      <c r="D140" s="19">
        <f t="shared" si="20"/>
        <v>300</v>
      </c>
      <c r="E140" s="19">
        <f>E141+E142</f>
        <v>300</v>
      </c>
      <c r="F140" s="19">
        <f>F141+F142</f>
        <v>0</v>
      </c>
      <c r="G140" s="19">
        <f>G141+G142</f>
        <v>17</v>
      </c>
      <c r="H140" s="31"/>
    </row>
    <row r="141" s="1" customFormat="true" ht="18.75" spans="2:8">
      <c r="B141" s="18" t="s">
        <v>28</v>
      </c>
      <c r="C141" s="19">
        <f t="shared" si="19"/>
        <v>317</v>
      </c>
      <c r="D141" s="19">
        <f t="shared" si="20"/>
        <v>300</v>
      </c>
      <c r="E141" s="19">
        <f>SUM(E143:E145,E148:E150)</f>
        <v>300</v>
      </c>
      <c r="F141" s="19">
        <f>SUM(F143:F145,F148:F150)</f>
        <v>0</v>
      </c>
      <c r="G141" s="19">
        <f>SUM(G143:G145,G148:G150)</f>
        <v>17</v>
      </c>
      <c r="H141" s="31"/>
    </row>
    <row r="142" s="1" customFormat="true" ht="18.75" spans="2:8">
      <c r="B142" s="18" t="s">
        <v>29</v>
      </c>
      <c r="C142" s="19">
        <f t="shared" si="19"/>
        <v>0</v>
      </c>
      <c r="D142" s="19">
        <f t="shared" si="20"/>
        <v>0</v>
      </c>
      <c r="E142" s="19">
        <f>SUM(E146:E147)</f>
        <v>0</v>
      </c>
      <c r="F142" s="19">
        <f>SUM(F146:F147)</f>
        <v>0</v>
      </c>
      <c r="G142" s="19">
        <f>SUM(G146:G147)</f>
        <v>0</v>
      </c>
      <c r="H142" s="31"/>
    </row>
    <row r="143" s="1" customFormat="true" ht="18.75" spans="1:14">
      <c r="A143" s="20" t="s">
        <v>228</v>
      </c>
      <c r="B143" s="21" t="s">
        <v>229</v>
      </c>
      <c r="C143" s="23">
        <f t="shared" si="19"/>
        <v>17</v>
      </c>
      <c r="D143" s="23">
        <f t="shared" si="20"/>
        <v>0</v>
      </c>
      <c r="E143" s="22"/>
      <c r="F143" s="22"/>
      <c r="G143" s="23">
        <v>17</v>
      </c>
      <c r="H143" s="33"/>
      <c r="M143" s="1">
        <v>17</v>
      </c>
      <c r="N143" s="1">
        <f>SUM(J143:M143)</f>
        <v>17</v>
      </c>
    </row>
    <row r="144" s="1" customFormat="true" ht="18.75" spans="1:8">
      <c r="A144" s="20" t="s">
        <v>230</v>
      </c>
      <c r="B144" s="21" t="s">
        <v>231</v>
      </c>
      <c r="C144" s="23"/>
      <c r="D144" s="23"/>
      <c r="E144" s="22"/>
      <c r="F144" s="22"/>
      <c r="G144" s="23"/>
      <c r="H144" s="33"/>
    </row>
    <row r="145" s="1" customFormat="true" ht="18.75" spans="1:8">
      <c r="A145" s="20" t="s">
        <v>232</v>
      </c>
      <c r="B145" s="21" t="s">
        <v>233</v>
      </c>
      <c r="C145" s="23">
        <f>SUM(D145,G145)</f>
        <v>300</v>
      </c>
      <c r="D145" s="23">
        <f>SUM(E145:F145)</f>
        <v>300</v>
      </c>
      <c r="E145" s="22">
        <v>300</v>
      </c>
      <c r="F145" s="22"/>
      <c r="G145" s="23"/>
      <c r="H145" s="33"/>
    </row>
    <row r="146" s="1" customFormat="true" ht="18.75" spans="1:8">
      <c r="A146" s="20" t="s">
        <v>234</v>
      </c>
      <c r="B146" s="21" t="s">
        <v>235</v>
      </c>
      <c r="C146" s="23"/>
      <c r="D146" s="23"/>
      <c r="E146" s="22"/>
      <c r="F146" s="22"/>
      <c r="G146" s="23"/>
      <c r="H146" s="33"/>
    </row>
    <row r="147" s="1" customFormat="true" ht="18.75" spans="1:8">
      <c r="A147" s="20" t="s">
        <v>236</v>
      </c>
      <c r="B147" s="21" t="s">
        <v>237</v>
      </c>
      <c r="C147" s="23"/>
      <c r="D147" s="23"/>
      <c r="E147" s="22"/>
      <c r="F147" s="22"/>
      <c r="G147" s="23"/>
      <c r="H147" s="33"/>
    </row>
    <row r="148" s="1" customFormat="true" ht="18.75" spans="1:8">
      <c r="A148" s="20" t="s">
        <v>238</v>
      </c>
      <c r="B148" s="21" t="s">
        <v>239</v>
      </c>
      <c r="C148" s="23"/>
      <c r="D148" s="23"/>
      <c r="E148" s="22"/>
      <c r="F148" s="22"/>
      <c r="G148" s="23"/>
      <c r="H148" s="33"/>
    </row>
    <row r="149" s="1" customFormat="true" ht="18.75" spans="1:8">
      <c r="A149" s="20" t="s">
        <v>240</v>
      </c>
      <c r="B149" s="21" t="s">
        <v>241</v>
      </c>
      <c r="C149" s="23"/>
      <c r="D149" s="23"/>
      <c r="E149" s="22"/>
      <c r="F149" s="22"/>
      <c r="G149" s="23"/>
      <c r="H149" s="33"/>
    </row>
    <row r="150" s="1" customFormat="true" ht="18.75" spans="1:8">
      <c r="A150" s="36" t="s">
        <v>242</v>
      </c>
      <c r="B150" s="37" t="s">
        <v>243</v>
      </c>
      <c r="C150" s="23"/>
      <c r="D150" s="23"/>
      <c r="E150" s="22"/>
      <c r="F150" s="22"/>
      <c r="G150" s="23"/>
      <c r="H150" s="40"/>
    </row>
    <row r="151" ht="18.75" spans="1:8">
      <c r="A151" s="38" t="s">
        <v>244</v>
      </c>
      <c r="B151" s="18" t="s">
        <v>245</v>
      </c>
      <c r="C151" s="19">
        <f>SUM(D151,G151)</f>
        <v>0</v>
      </c>
      <c r="D151" s="19">
        <f>SUM(E151:F151)</f>
        <v>0</v>
      </c>
      <c r="E151" s="19">
        <f>SUM(F151:H151)</f>
        <v>0</v>
      </c>
      <c r="F151" s="19">
        <f>SUM(G151:I151)</f>
        <v>0</v>
      </c>
      <c r="G151" s="19">
        <f>SUM(H151:J151)</f>
        <v>0</v>
      </c>
      <c r="H151" s="31"/>
    </row>
    <row r="152" ht="18.75" spans="1:8">
      <c r="A152" s="39"/>
      <c r="B152" s="18" t="s">
        <v>246</v>
      </c>
      <c r="C152" s="19">
        <f>SUM(D152,G152)</f>
        <v>0</v>
      </c>
      <c r="D152" s="19">
        <f>SUM(E152:F152)</f>
        <v>0</v>
      </c>
      <c r="E152" s="19">
        <f t="shared" ref="E152:G152" si="21">SUM(F152:H152)</f>
        <v>0</v>
      </c>
      <c r="F152" s="19">
        <f t="shared" si="21"/>
        <v>0</v>
      </c>
      <c r="G152" s="19">
        <f t="shared" si="21"/>
        <v>0</v>
      </c>
      <c r="H152" s="31"/>
    </row>
  </sheetData>
  <autoFilter ref="A6:N152">
    <extLst/>
  </autoFilter>
  <mergeCells count="6">
    <mergeCell ref="B2:H2"/>
    <mergeCell ref="C4:G4"/>
    <mergeCell ref="D5:F5"/>
    <mergeCell ref="B4:B6"/>
    <mergeCell ref="C5:C6"/>
    <mergeCell ref="H4:H6"/>
  </mergeCells>
  <printOptions horizontalCentered="true"/>
  <pageMargins left="0.196527777777778" right="0.118055555555556" top="0.236111111111111" bottom="0.393055555555556" header="0.156944444444444" footer="0.118055555555556"/>
  <pageSetup paperSize="9" scale="67" fitToHeight="3" orientation="portrait" horizontalDpi="600" vertic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2019-04-05T10:42:00Z</dcterms:created>
  <dcterms:modified xsi:type="dcterms:W3CDTF">2023-09-01T15:07:36Z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